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filterPrivacy="1" codeName="ThisWorkbook" defaultThemeVersion="124226"/>
  <xr:revisionPtr revIDLastSave="0" documentId="13_ncr:1_{28F74DED-B10F-41D7-A3A8-827136348106}" xr6:coauthVersionLast="45" xr6:coauthVersionMax="45" xr10:uidLastSave="{00000000-0000-0000-0000-000000000000}"/>
  <bookViews>
    <workbookView xWindow="-120" yWindow="-120" windowWidth="29040" windowHeight="15840" activeTab="1" xr2:uid="{00000000-000D-0000-FFFF-FFFF00000000}"/>
  </bookViews>
  <sheets>
    <sheet name="notice" sheetId="5" r:id="rId1"/>
    <sheet name="hébergement n°1" sheetId="31" r:id="rId2"/>
    <sheet name="2" sheetId="42" r:id="rId3"/>
    <sheet name="3" sheetId="43" r:id="rId4"/>
    <sheet name="4" sheetId="44" r:id="rId5"/>
    <sheet name="5" sheetId="40" r:id="rId6"/>
    <sheet name="6" sheetId="41" r:id="rId7"/>
    <sheet name="7" sheetId="45" r:id="rId8"/>
    <sheet name="8" sheetId="46" r:id="rId9"/>
    <sheet name="9" sheetId="47" r:id="rId10"/>
    <sheet name="10" sheetId="48" r:id="rId11"/>
    <sheet name="récapitulatif" sheetId="2" r:id="rId12"/>
  </sheets>
  <definedNames>
    <definedName name="hébergement" localSheetId="10">'10'!$C$12</definedName>
    <definedName name="hébergement" localSheetId="2">'2'!$C$12</definedName>
    <definedName name="hébergement" localSheetId="3">'3'!$C$12</definedName>
    <definedName name="hébergement" localSheetId="4">'4'!$C$12</definedName>
    <definedName name="hébergement" localSheetId="5">'5'!$C$12</definedName>
    <definedName name="hébergement" localSheetId="6">'6'!$C$12</definedName>
    <definedName name="hébergement" localSheetId="7">'7'!$C$12</definedName>
    <definedName name="hébergement" localSheetId="8">'8'!$C$12</definedName>
    <definedName name="hébergement" localSheetId="9">'9'!$C$12</definedName>
    <definedName name="hébergement" localSheetId="1">'hébergement n°1'!$C$12</definedName>
    <definedName name="hébergement">'2'!$C$12</definedName>
    <definedName name="_xlnm.Print_Area" localSheetId="1">'hébergement n°1'!$A$1:$M$52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2" i="31" l="1"/>
  <c r="B51" i="42"/>
  <c r="B51" i="43"/>
  <c r="B51" i="44"/>
  <c r="B51" i="40"/>
  <c r="B51" i="41"/>
  <c r="B51" i="45"/>
  <c r="B51" i="46"/>
  <c r="B51" i="47"/>
  <c r="B51" i="48"/>
  <c r="B51" i="31"/>
  <c r="B50" i="31"/>
  <c r="M50" i="42"/>
  <c r="M50" i="43"/>
  <c r="M50" i="44"/>
  <c r="M50" i="40"/>
  <c r="M50" i="41"/>
  <c r="M50" i="45"/>
  <c r="M50" i="46"/>
  <c r="M50" i="47"/>
  <c r="M50" i="48"/>
  <c r="M50" i="31"/>
  <c r="C5" i="2" l="1"/>
  <c r="E35" i="42" l="1"/>
  <c r="I35" i="42" s="1"/>
  <c r="E36" i="42"/>
  <c r="E37" i="42"/>
  <c r="I37" i="42" s="1"/>
  <c r="E38" i="42"/>
  <c r="E39" i="42"/>
  <c r="I39" i="42" s="1"/>
  <c r="E40" i="42"/>
  <c r="E41" i="42"/>
  <c r="I41" i="42" s="1"/>
  <c r="E42" i="42"/>
  <c r="E43" i="42"/>
  <c r="I43" i="42" s="1"/>
  <c r="E44" i="42"/>
  <c r="E45" i="42"/>
  <c r="I45" i="42" s="1"/>
  <c r="E46" i="42"/>
  <c r="E47" i="42"/>
  <c r="I47" i="42" s="1"/>
  <c r="J46" i="42" l="1"/>
  <c r="I46" i="42"/>
  <c r="J44" i="42"/>
  <c r="I44" i="42"/>
  <c r="J42" i="42"/>
  <c r="I42" i="42"/>
  <c r="J40" i="42"/>
  <c r="I40" i="42"/>
  <c r="J38" i="42"/>
  <c r="I38" i="42"/>
  <c r="J36" i="42"/>
  <c r="I36" i="42"/>
  <c r="J47" i="42"/>
  <c r="J45" i="42"/>
  <c r="K45" i="42" s="1"/>
  <c r="L45" i="42" s="1"/>
  <c r="M45" i="42" s="1"/>
  <c r="J43" i="42"/>
  <c r="K43" i="42" s="1"/>
  <c r="L43" i="42" s="1"/>
  <c r="M43" i="42" s="1"/>
  <c r="J41" i="42"/>
  <c r="K41" i="42" s="1"/>
  <c r="L41" i="42" s="1"/>
  <c r="M41" i="42" s="1"/>
  <c r="J39" i="42"/>
  <c r="K39" i="42" s="1"/>
  <c r="L39" i="42" s="1"/>
  <c r="M39" i="42" s="1"/>
  <c r="J37" i="42"/>
  <c r="K37" i="42" s="1"/>
  <c r="L37" i="42" s="1"/>
  <c r="M37" i="42" s="1"/>
  <c r="J35" i="42"/>
  <c r="K35" i="42" s="1"/>
  <c r="L35" i="42" s="1"/>
  <c r="M35" i="42" s="1"/>
  <c r="K47" i="42"/>
  <c r="L47" i="42" s="1"/>
  <c r="M47" i="42" s="1"/>
  <c r="E29" i="31"/>
  <c r="I29" i="31" s="1"/>
  <c r="E30" i="31"/>
  <c r="I30" i="31" s="1"/>
  <c r="E31" i="31"/>
  <c r="I31" i="31" s="1"/>
  <c r="E32" i="31"/>
  <c r="I32" i="31" s="1"/>
  <c r="E33" i="31"/>
  <c r="I33" i="31" s="1"/>
  <c r="E34" i="31"/>
  <c r="I34" i="31" s="1"/>
  <c r="E35" i="31"/>
  <c r="I35" i="31" s="1"/>
  <c r="E36" i="31"/>
  <c r="I36" i="31" s="1"/>
  <c r="E37" i="31"/>
  <c r="I37" i="31" s="1"/>
  <c r="J37" i="31"/>
  <c r="E38" i="31"/>
  <c r="I38" i="31" s="1"/>
  <c r="E39" i="31"/>
  <c r="I39" i="31" s="1"/>
  <c r="J39" i="31"/>
  <c r="E40" i="31"/>
  <c r="I40" i="31" s="1"/>
  <c r="E41" i="31"/>
  <c r="I41" i="31" s="1"/>
  <c r="J31" i="31" l="1"/>
  <c r="K37" i="31"/>
  <c r="L37" i="31" s="1"/>
  <c r="M37" i="31" s="1"/>
  <c r="J41" i="31"/>
  <c r="K41" i="31" s="1"/>
  <c r="L41" i="31" s="1"/>
  <c r="M41" i="31" s="1"/>
  <c r="K39" i="31"/>
  <c r="L39" i="31" s="1"/>
  <c r="M39" i="31" s="1"/>
  <c r="J33" i="31"/>
  <c r="K31" i="31"/>
  <c r="L31" i="31" s="1"/>
  <c r="M31" i="31" s="1"/>
  <c r="J35" i="31"/>
  <c r="K35" i="31" s="1"/>
  <c r="L35" i="31" s="1"/>
  <c r="M35" i="31" s="1"/>
  <c r="K33" i="31"/>
  <c r="L33" i="31" s="1"/>
  <c r="M33" i="31" s="1"/>
  <c r="K38" i="42"/>
  <c r="L38" i="42" s="1"/>
  <c r="M38" i="42" s="1"/>
  <c r="K42" i="42"/>
  <c r="L42" i="42" s="1"/>
  <c r="M42" i="42" s="1"/>
  <c r="K46" i="42"/>
  <c r="L46" i="42" s="1"/>
  <c r="M46" i="42" s="1"/>
  <c r="J29" i="31"/>
  <c r="K29" i="31" s="1"/>
  <c r="L29" i="31" s="1"/>
  <c r="M29" i="31" s="1"/>
  <c r="K36" i="42"/>
  <c r="L36" i="42" s="1"/>
  <c r="M36" i="42" s="1"/>
  <c r="K40" i="42"/>
  <c r="L40" i="42" s="1"/>
  <c r="M40" i="42" s="1"/>
  <c r="K44" i="42"/>
  <c r="L44" i="42" s="1"/>
  <c r="M44" i="42" s="1"/>
  <c r="J40" i="31"/>
  <c r="K40" i="31" s="1"/>
  <c r="L40" i="31" s="1"/>
  <c r="M40" i="31" s="1"/>
  <c r="J38" i="31"/>
  <c r="K38" i="31" s="1"/>
  <c r="L38" i="31" s="1"/>
  <c r="M38" i="31" s="1"/>
  <c r="J36" i="31"/>
  <c r="K36" i="31" s="1"/>
  <c r="L36" i="31" s="1"/>
  <c r="M36" i="31" s="1"/>
  <c r="J34" i="31"/>
  <c r="K34" i="31" s="1"/>
  <c r="L34" i="31" s="1"/>
  <c r="M34" i="31" s="1"/>
  <c r="J32" i="31"/>
  <c r="K32" i="31" s="1"/>
  <c r="L32" i="31" s="1"/>
  <c r="M32" i="31" s="1"/>
  <c r="J30" i="31"/>
  <c r="K30" i="31" s="1"/>
  <c r="L30" i="31" s="1"/>
  <c r="M30" i="31" s="1"/>
  <c r="E19" i="31" l="1"/>
  <c r="I19" i="31" l="1"/>
  <c r="J19" i="31"/>
  <c r="B19" i="2"/>
  <c r="B18" i="2"/>
  <c r="B17" i="2"/>
  <c r="B16" i="2"/>
  <c r="B15" i="2"/>
  <c r="B14" i="2"/>
  <c r="B13" i="2"/>
  <c r="B12" i="2"/>
  <c r="B11" i="2"/>
  <c r="B10" i="2"/>
  <c r="E19" i="44"/>
  <c r="I19" i="44" s="1"/>
  <c r="E24" i="42"/>
  <c r="I24" i="42" s="1"/>
  <c r="C19" i="2"/>
  <c r="C18" i="2"/>
  <c r="C17" i="2"/>
  <c r="C16" i="2"/>
  <c r="C15" i="2"/>
  <c r="C14" i="2"/>
  <c r="C13" i="2"/>
  <c r="C12" i="2"/>
  <c r="C11" i="2"/>
  <c r="C10" i="2"/>
  <c r="C6" i="2"/>
  <c r="C27" i="2" s="1"/>
  <c r="C4" i="2"/>
  <c r="C3" i="2"/>
  <c r="C25" i="2" s="1"/>
  <c r="C10" i="48"/>
  <c r="B52" i="48" s="1"/>
  <c r="C9" i="48"/>
  <c r="C8" i="48"/>
  <c r="C7" i="48"/>
  <c r="B50" i="48" s="1"/>
  <c r="C10" i="47"/>
  <c r="B52" i="47" s="1"/>
  <c r="C9" i="47"/>
  <c r="C8" i="47"/>
  <c r="C7" i="47"/>
  <c r="B50" i="47" s="1"/>
  <c r="C10" i="46"/>
  <c r="B52" i="46" s="1"/>
  <c r="C9" i="46"/>
  <c r="C8" i="46"/>
  <c r="C7" i="46"/>
  <c r="B50" i="46" s="1"/>
  <c r="C10" i="45"/>
  <c r="B52" i="45" s="1"/>
  <c r="C9" i="45"/>
  <c r="C8" i="45"/>
  <c r="C7" i="45"/>
  <c r="B50" i="45" s="1"/>
  <c r="C10" i="41"/>
  <c r="B52" i="41" s="1"/>
  <c r="C9" i="41"/>
  <c r="C8" i="41"/>
  <c r="C7" i="41"/>
  <c r="B50" i="41" s="1"/>
  <c r="C10" i="40"/>
  <c r="B52" i="40" s="1"/>
  <c r="C9" i="40"/>
  <c r="C8" i="40"/>
  <c r="C7" i="40"/>
  <c r="B50" i="40" s="1"/>
  <c r="C10" i="44"/>
  <c r="B52" i="44" s="1"/>
  <c r="C9" i="44"/>
  <c r="C8" i="44"/>
  <c r="C7" i="44"/>
  <c r="B50" i="44" s="1"/>
  <c r="C10" i="43"/>
  <c r="B52" i="43" s="1"/>
  <c r="C9" i="43"/>
  <c r="C8" i="43"/>
  <c r="C7" i="43"/>
  <c r="B50" i="43" s="1"/>
  <c r="C10" i="42"/>
  <c r="B52" i="42" s="1"/>
  <c r="C9" i="42"/>
  <c r="C8" i="42"/>
  <c r="C7" i="42"/>
  <c r="B50" i="42" s="1"/>
  <c r="K19" i="31" l="1"/>
  <c r="G48" i="48"/>
  <c r="F19" i="2" s="1"/>
  <c r="F48" i="48"/>
  <c r="E47" i="48"/>
  <c r="I47" i="48" s="1"/>
  <c r="E46" i="48"/>
  <c r="I46" i="48" s="1"/>
  <c r="E45" i="48"/>
  <c r="I45" i="48" s="1"/>
  <c r="E44" i="48"/>
  <c r="I44" i="48" s="1"/>
  <c r="E43" i="48"/>
  <c r="I43" i="48" s="1"/>
  <c r="E42" i="48"/>
  <c r="I42" i="48" s="1"/>
  <c r="E41" i="48"/>
  <c r="I41" i="48" s="1"/>
  <c r="E40" i="48"/>
  <c r="I40" i="48" s="1"/>
  <c r="E39" i="48"/>
  <c r="I39" i="48" s="1"/>
  <c r="E38" i="48"/>
  <c r="I38" i="48" s="1"/>
  <c r="E37" i="48"/>
  <c r="I37" i="48" s="1"/>
  <c r="E36" i="48"/>
  <c r="I36" i="48" s="1"/>
  <c r="E35" i="48"/>
  <c r="I35" i="48" s="1"/>
  <c r="E34" i="48"/>
  <c r="I34" i="48" s="1"/>
  <c r="E33" i="48"/>
  <c r="I33" i="48" s="1"/>
  <c r="E32" i="48"/>
  <c r="I32" i="48" s="1"/>
  <c r="E31" i="48"/>
  <c r="I31" i="48" s="1"/>
  <c r="E30" i="48"/>
  <c r="I30" i="48" s="1"/>
  <c r="E29" i="48"/>
  <c r="I29" i="48" s="1"/>
  <c r="E28" i="48"/>
  <c r="I28" i="48" s="1"/>
  <c r="E27" i="48"/>
  <c r="I27" i="48" s="1"/>
  <c r="E26" i="48"/>
  <c r="I26" i="48" s="1"/>
  <c r="E25" i="48"/>
  <c r="I25" i="48" s="1"/>
  <c r="E24" i="48"/>
  <c r="I24" i="48" s="1"/>
  <c r="E23" i="48"/>
  <c r="I23" i="48" s="1"/>
  <c r="E22" i="48"/>
  <c r="I22" i="48" s="1"/>
  <c r="E21" i="48"/>
  <c r="I21" i="48" s="1"/>
  <c r="E20" i="48"/>
  <c r="I20" i="48" s="1"/>
  <c r="E19" i="48"/>
  <c r="I19" i="48" s="1"/>
  <c r="C15" i="48"/>
  <c r="D19" i="2" s="1"/>
  <c r="G48" i="47"/>
  <c r="F48" i="47"/>
  <c r="E47" i="47"/>
  <c r="I47" i="47" s="1"/>
  <c r="E46" i="47"/>
  <c r="I46" i="47" s="1"/>
  <c r="E45" i="47"/>
  <c r="I45" i="47" s="1"/>
  <c r="E44" i="47"/>
  <c r="I44" i="47" s="1"/>
  <c r="E43" i="47"/>
  <c r="I43" i="47" s="1"/>
  <c r="E42" i="47"/>
  <c r="I42" i="47" s="1"/>
  <c r="E41" i="47"/>
  <c r="I41" i="47" s="1"/>
  <c r="E40" i="47"/>
  <c r="I40" i="47" s="1"/>
  <c r="E39" i="47"/>
  <c r="I39" i="47" s="1"/>
  <c r="E38" i="47"/>
  <c r="I38" i="47" s="1"/>
  <c r="E37" i="47"/>
  <c r="I37" i="47" s="1"/>
  <c r="E36" i="47"/>
  <c r="I36" i="47" s="1"/>
  <c r="E35" i="47"/>
  <c r="I35" i="47" s="1"/>
  <c r="E34" i="47"/>
  <c r="I34" i="47" s="1"/>
  <c r="E33" i="47"/>
  <c r="I33" i="47" s="1"/>
  <c r="E32" i="47"/>
  <c r="I32" i="47" s="1"/>
  <c r="E31" i="47"/>
  <c r="I31" i="47" s="1"/>
  <c r="E30" i="47"/>
  <c r="I30" i="47" s="1"/>
  <c r="E29" i="47"/>
  <c r="I29" i="47" s="1"/>
  <c r="E28" i="47"/>
  <c r="I28" i="47" s="1"/>
  <c r="E27" i="47"/>
  <c r="I27" i="47" s="1"/>
  <c r="E26" i="47"/>
  <c r="I26" i="47" s="1"/>
  <c r="E25" i="47"/>
  <c r="I25" i="47" s="1"/>
  <c r="E24" i="47"/>
  <c r="I24" i="47" s="1"/>
  <c r="E23" i="47"/>
  <c r="I23" i="47" s="1"/>
  <c r="E22" i="47"/>
  <c r="I22" i="47" s="1"/>
  <c r="E21" i="47"/>
  <c r="I21" i="47" s="1"/>
  <c r="E20" i="47"/>
  <c r="I20" i="47" s="1"/>
  <c r="E19" i="47"/>
  <c r="I19" i="47" s="1"/>
  <c r="C15" i="47"/>
  <c r="D18" i="2" s="1"/>
  <c r="G48" i="46"/>
  <c r="F48" i="46"/>
  <c r="E47" i="46"/>
  <c r="I47" i="46" s="1"/>
  <c r="E46" i="46"/>
  <c r="I46" i="46" s="1"/>
  <c r="E45" i="46"/>
  <c r="I45" i="46" s="1"/>
  <c r="E44" i="46"/>
  <c r="I44" i="46" s="1"/>
  <c r="E43" i="46"/>
  <c r="I43" i="46" s="1"/>
  <c r="E42" i="46"/>
  <c r="I42" i="46" s="1"/>
  <c r="E41" i="46"/>
  <c r="I41" i="46" s="1"/>
  <c r="E40" i="46"/>
  <c r="I40" i="46" s="1"/>
  <c r="E39" i="46"/>
  <c r="I39" i="46" s="1"/>
  <c r="E38" i="46"/>
  <c r="I38" i="46" s="1"/>
  <c r="E37" i="46"/>
  <c r="I37" i="46" s="1"/>
  <c r="E36" i="46"/>
  <c r="I36" i="46" s="1"/>
  <c r="E35" i="46"/>
  <c r="I35" i="46" s="1"/>
  <c r="E34" i="46"/>
  <c r="I34" i="46" s="1"/>
  <c r="E33" i="46"/>
  <c r="I33" i="46" s="1"/>
  <c r="E32" i="46"/>
  <c r="I32" i="46" s="1"/>
  <c r="E31" i="46"/>
  <c r="I31" i="46" s="1"/>
  <c r="E30" i="46"/>
  <c r="I30" i="46" s="1"/>
  <c r="E29" i="46"/>
  <c r="I29" i="46" s="1"/>
  <c r="E28" i="46"/>
  <c r="I28" i="46" s="1"/>
  <c r="E27" i="46"/>
  <c r="I27" i="46" s="1"/>
  <c r="E26" i="46"/>
  <c r="I26" i="46" s="1"/>
  <c r="E25" i="46"/>
  <c r="I25" i="46" s="1"/>
  <c r="E24" i="46"/>
  <c r="I24" i="46" s="1"/>
  <c r="E23" i="46"/>
  <c r="I23" i="46" s="1"/>
  <c r="E22" i="46"/>
  <c r="I22" i="46" s="1"/>
  <c r="E21" i="46"/>
  <c r="I21" i="46" s="1"/>
  <c r="E20" i="46"/>
  <c r="I20" i="46" s="1"/>
  <c r="E19" i="46"/>
  <c r="I19" i="46" s="1"/>
  <c r="C15" i="46"/>
  <c r="D17" i="2" s="1"/>
  <c r="G48" i="45"/>
  <c r="F16" i="2" s="1"/>
  <c r="F48" i="45"/>
  <c r="E47" i="45"/>
  <c r="I47" i="45" s="1"/>
  <c r="E46" i="45"/>
  <c r="I46" i="45" s="1"/>
  <c r="E45" i="45"/>
  <c r="I45" i="45" s="1"/>
  <c r="E44" i="45"/>
  <c r="I44" i="45" s="1"/>
  <c r="E43" i="45"/>
  <c r="I43" i="45" s="1"/>
  <c r="E42" i="45"/>
  <c r="I42" i="45" s="1"/>
  <c r="E41" i="45"/>
  <c r="I41" i="45" s="1"/>
  <c r="E40" i="45"/>
  <c r="I40" i="45" s="1"/>
  <c r="E39" i="45"/>
  <c r="I39" i="45" s="1"/>
  <c r="E38" i="45"/>
  <c r="I38" i="45" s="1"/>
  <c r="E37" i="45"/>
  <c r="I37" i="45" s="1"/>
  <c r="E36" i="45"/>
  <c r="I36" i="45" s="1"/>
  <c r="E35" i="45"/>
  <c r="I35" i="45" s="1"/>
  <c r="E34" i="45"/>
  <c r="I34" i="45" s="1"/>
  <c r="E33" i="45"/>
  <c r="I33" i="45" s="1"/>
  <c r="E32" i="45"/>
  <c r="I32" i="45" s="1"/>
  <c r="E31" i="45"/>
  <c r="I31" i="45" s="1"/>
  <c r="E30" i="45"/>
  <c r="I30" i="45" s="1"/>
  <c r="E29" i="45"/>
  <c r="I29" i="45" s="1"/>
  <c r="E28" i="45"/>
  <c r="I28" i="45" s="1"/>
  <c r="E27" i="45"/>
  <c r="I27" i="45" s="1"/>
  <c r="E26" i="45"/>
  <c r="I26" i="45" s="1"/>
  <c r="E25" i="45"/>
  <c r="I25" i="45" s="1"/>
  <c r="E24" i="45"/>
  <c r="I24" i="45" s="1"/>
  <c r="E23" i="45"/>
  <c r="I23" i="45" s="1"/>
  <c r="E22" i="45"/>
  <c r="I22" i="45" s="1"/>
  <c r="E21" i="45"/>
  <c r="I21" i="45" s="1"/>
  <c r="E20" i="45"/>
  <c r="I20" i="45" s="1"/>
  <c r="E19" i="45"/>
  <c r="I19" i="45" s="1"/>
  <c r="C15" i="45"/>
  <c r="D16" i="2" s="1"/>
  <c r="G48" i="41"/>
  <c r="F15" i="2" s="1"/>
  <c r="F48" i="41"/>
  <c r="E47" i="41"/>
  <c r="I47" i="41" s="1"/>
  <c r="E46" i="41"/>
  <c r="I46" i="41" s="1"/>
  <c r="E45" i="41"/>
  <c r="I45" i="41" s="1"/>
  <c r="E44" i="41"/>
  <c r="I44" i="41" s="1"/>
  <c r="E43" i="41"/>
  <c r="I43" i="41" s="1"/>
  <c r="E42" i="41"/>
  <c r="I42" i="41" s="1"/>
  <c r="E41" i="41"/>
  <c r="I41" i="41" s="1"/>
  <c r="E40" i="41"/>
  <c r="I40" i="41" s="1"/>
  <c r="E39" i="41"/>
  <c r="I39" i="41" s="1"/>
  <c r="E38" i="41"/>
  <c r="I38" i="41" s="1"/>
  <c r="E37" i="41"/>
  <c r="I37" i="41" s="1"/>
  <c r="E36" i="41"/>
  <c r="I36" i="41" s="1"/>
  <c r="E35" i="41"/>
  <c r="I35" i="41" s="1"/>
  <c r="E34" i="41"/>
  <c r="I34" i="41" s="1"/>
  <c r="E33" i="41"/>
  <c r="I33" i="41" s="1"/>
  <c r="E32" i="41"/>
  <c r="I32" i="41" s="1"/>
  <c r="E31" i="41"/>
  <c r="I31" i="41" s="1"/>
  <c r="E30" i="41"/>
  <c r="I30" i="41" s="1"/>
  <c r="E29" i="41"/>
  <c r="I29" i="41" s="1"/>
  <c r="E28" i="41"/>
  <c r="I28" i="41" s="1"/>
  <c r="E27" i="41"/>
  <c r="I27" i="41" s="1"/>
  <c r="E26" i="41"/>
  <c r="I26" i="41" s="1"/>
  <c r="E25" i="41"/>
  <c r="I25" i="41" s="1"/>
  <c r="E24" i="41"/>
  <c r="I24" i="41" s="1"/>
  <c r="E23" i="41"/>
  <c r="I23" i="41" s="1"/>
  <c r="E22" i="41"/>
  <c r="I22" i="41" s="1"/>
  <c r="E21" i="41"/>
  <c r="I21" i="41" s="1"/>
  <c r="E20" i="41"/>
  <c r="I20" i="41" s="1"/>
  <c r="E19" i="41"/>
  <c r="I19" i="41" s="1"/>
  <c r="C15" i="41"/>
  <c r="D15" i="2" s="1"/>
  <c r="G48" i="40"/>
  <c r="F48" i="40"/>
  <c r="E47" i="40"/>
  <c r="I47" i="40" s="1"/>
  <c r="E46" i="40"/>
  <c r="I46" i="40" s="1"/>
  <c r="E45" i="40"/>
  <c r="I45" i="40" s="1"/>
  <c r="E44" i="40"/>
  <c r="I44" i="40" s="1"/>
  <c r="E43" i="40"/>
  <c r="I43" i="40" s="1"/>
  <c r="E42" i="40"/>
  <c r="I42" i="40" s="1"/>
  <c r="E41" i="40"/>
  <c r="I41" i="40" s="1"/>
  <c r="E40" i="40"/>
  <c r="I40" i="40" s="1"/>
  <c r="E39" i="40"/>
  <c r="I39" i="40" s="1"/>
  <c r="E38" i="40"/>
  <c r="I38" i="40" s="1"/>
  <c r="E37" i="40"/>
  <c r="I37" i="40" s="1"/>
  <c r="E36" i="40"/>
  <c r="I36" i="40" s="1"/>
  <c r="E35" i="40"/>
  <c r="I35" i="40" s="1"/>
  <c r="E34" i="40"/>
  <c r="I34" i="40" s="1"/>
  <c r="E33" i="40"/>
  <c r="I33" i="40" s="1"/>
  <c r="E32" i="40"/>
  <c r="I32" i="40" s="1"/>
  <c r="E31" i="40"/>
  <c r="I31" i="40" s="1"/>
  <c r="E30" i="40"/>
  <c r="I30" i="40" s="1"/>
  <c r="E29" i="40"/>
  <c r="I29" i="40" s="1"/>
  <c r="E28" i="40"/>
  <c r="I28" i="40" s="1"/>
  <c r="E27" i="40"/>
  <c r="I27" i="40" s="1"/>
  <c r="E26" i="40"/>
  <c r="I26" i="40" s="1"/>
  <c r="E25" i="40"/>
  <c r="I25" i="40" s="1"/>
  <c r="E24" i="40"/>
  <c r="I24" i="40" s="1"/>
  <c r="E23" i="40"/>
  <c r="I23" i="40" s="1"/>
  <c r="E22" i="40"/>
  <c r="I22" i="40" s="1"/>
  <c r="E21" i="40"/>
  <c r="I21" i="40" s="1"/>
  <c r="E20" i="40"/>
  <c r="I20" i="40" s="1"/>
  <c r="E19" i="40"/>
  <c r="I19" i="40" s="1"/>
  <c r="C15" i="40"/>
  <c r="D14" i="2" s="1"/>
  <c r="G48" i="44"/>
  <c r="F13" i="2" s="1"/>
  <c r="F48" i="44"/>
  <c r="E47" i="44"/>
  <c r="I47" i="44" s="1"/>
  <c r="E46" i="44"/>
  <c r="I46" i="44" s="1"/>
  <c r="E45" i="44"/>
  <c r="I45" i="44" s="1"/>
  <c r="E44" i="44"/>
  <c r="I44" i="44" s="1"/>
  <c r="E43" i="44"/>
  <c r="I43" i="44" s="1"/>
  <c r="E42" i="44"/>
  <c r="I42" i="44" s="1"/>
  <c r="E41" i="44"/>
  <c r="I41" i="44" s="1"/>
  <c r="E40" i="44"/>
  <c r="I40" i="44" s="1"/>
  <c r="E39" i="44"/>
  <c r="I39" i="44" s="1"/>
  <c r="E38" i="44"/>
  <c r="I38" i="44" s="1"/>
  <c r="E37" i="44"/>
  <c r="I37" i="44" s="1"/>
  <c r="E36" i="44"/>
  <c r="I36" i="44" s="1"/>
  <c r="E35" i="44"/>
  <c r="I35" i="44" s="1"/>
  <c r="E34" i="44"/>
  <c r="I34" i="44" s="1"/>
  <c r="E33" i="44"/>
  <c r="I33" i="44" s="1"/>
  <c r="E32" i="44"/>
  <c r="I32" i="44" s="1"/>
  <c r="E31" i="44"/>
  <c r="I31" i="44" s="1"/>
  <c r="E30" i="44"/>
  <c r="I30" i="44" s="1"/>
  <c r="E29" i="44"/>
  <c r="I29" i="44" s="1"/>
  <c r="E28" i="44"/>
  <c r="I28" i="44" s="1"/>
  <c r="E27" i="44"/>
  <c r="I27" i="44" s="1"/>
  <c r="E26" i="44"/>
  <c r="I26" i="44" s="1"/>
  <c r="E25" i="44"/>
  <c r="I25" i="44" s="1"/>
  <c r="E24" i="44"/>
  <c r="I24" i="44" s="1"/>
  <c r="E23" i="44"/>
  <c r="I23" i="44" s="1"/>
  <c r="E22" i="44"/>
  <c r="I22" i="44" s="1"/>
  <c r="E21" i="44"/>
  <c r="I21" i="44" s="1"/>
  <c r="E20" i="44"/>
  <c r="I20" i="44" s="1"/>
  <c r="C15" i="44"/>
  <c r="D13" i="2" s="1"/>
  <c r="G48" i="43"/>
  <c r="F12" i="2" s="1"/>
  <c r="F48" i="43"/>
  <c r="E47" i="43"/>
  <c r="I47" i="43" s="1"/>
  <c r="E46" i="43"/>
  <c r="I46" i="43" s="1"/>
  <c r="E45" i="43"/>
  <c r="I45" i="43" s="1"/>
  <c r="E44" i="43"/>
  <c r="I44" i="43" s="1"/>
  <c r="E43" i="43"/>
  <c r="I43" i="43" s="1"/>
  <c r="E42" i="43"/>
  <c r="I42" i="43" s="1"/>
  <c r="E41" i="43"/>
  <c r="I41" i="43" s="1"/>
  <c r="E40" i="43"/>
  <c r="I40" i="43" s="1"/>
  <c r="E39" i="43"/>
  <c r="I39" i="43" s="1"/>
  <c r="E38" i="43"/>
  <c r="I38" i="43" s="1"/>
  <c r="E37" i="43"/>
  <c r="I37" i="43" s="1"/>
  <c r="E36" i="43"/>
  <c r="I36" i="43" s="1"/>
  <c r="E35" i="43"/>
  <c r="I35" i="43" s="1"/>
  <c r="E34" i="43"/>
  <c r="I34" i="43" s="1"/>
  <c r="E33" i="43"/>
  <c r="I33" i="43" s="1"/>
  <c r="E32" i="43"/>
  <c r="I32" i="43" s="1"/>
  <c r="E31" i="43"/>
  <c r="I31" i="43" s="1"/>
  <c r="E30" i="43"/>
  <c r="I30" i="43" s="1"/>
  <c r="E29" i="43"/>
  <c r="I29" i="43" s="1"/>
  <c r="E28" i="43"/>
  <c r="I28" i="43" s="1"/>
  <c r="E27" i="43"/>
  <c r="I27" i="43" s="1"/>
  <c r="E26" i="43"/>
  <c r="I26" i="43" s="1"/>
  <c r="E25" i="43"/>
  <c r="I25" i="43" s="1"/>
  <c r="E24" i="43"/>
  <c r="I24" i="43" s="1"/>
  <c r="E23" i="43"/>
  <c r="I23" i="43" s="1"/>
  <c r="E22" i="43"/>
  <c r="I22" i="43" s="1"/>
  <c r="E21" i="43"/>
  <c r="I21" i="43" s="1"/>
  <c r="E20" i="43"/>
  <c r="I20" i="43" s="1"/>
  <c r="E19" i="43"/>
  <c r="I19" i="43" s="1"/>
  <c r="C15" i="43"/>
  <c r="D12" i="2" s="1"/>
  <c r="G48" i="42"/>
  <c r="F11" i="2" s="1"/>
  <c r="F48" i="42"/>
  <c r="E34" i="42"/>
  <c r="I34" i="42" s="1"/>
  <c r="E33" i="42"/>
  <c r="I33" i="42" s="1"/>
  <c r="E32" i="42"/>
  <c r="I32" i="42" s="1"/>
  <c r="E31" i="42"/>
  <c r="I31" i="42" s="1"/>
  <c r="E30" i="42"/>
  <c r="I30" i="42" s="1"/>
  <c r="E29" i="42"/>
  <c r="I29" i="42" s="1"/>
  <c r="E28" i="42"/>
  <c r="I28" i="42" s="1"/>
  <c r="E27" i="42"/>
  <c r="I27" i="42" s="1"/>
  <c r="E26" i="42"/>
  <c r="I26" i="42" s="1"/>
  <c r="E25" i="42"/>
  <c r="I25" i="42" s="1"/>
  <c r="J24" i="42"/>
  <c r="E23" i="42"/>
  <c r="I23" i="42" s="1"/>
  <c r="E22" i="42"/>
  <c r="I22" i="42" s="1"/>
  <c r="E21" i="42"/>
  <c r="I21" i="42" s="1"/>
  <c r="E20" i="42"/>
  <c r="I20" i="42" s="1"/>
  <c r="E19" i="42"/>
  <c r="I19" i="42" s="1"/>
  <c r="C15" i="42"/>
  <c r="D11" i="2" s="1"/>
  <c r="G48" i="31"/>
  <c r="F10" i="2" s="1"/>
  <c r="E20" i="31"/>
  <c r="I20" i="31" s="1"/>
  <c r="E21" i="31"/>
  <c r="I21" i="31" s="1"/>
  <c r="E22" i="31"/>
  <c r="I22" i="31" s="1"/>
  <c r="E23" i="31"/>
  <c r="I23" i="31" s="1"/>
  <c r="E24" i="31"/>
  <c r="I24" i="31" s="1"/>
  <c r="E25" i="31"/>
  <c r="I25" i="31" s="1"/>
  <c r="E26" i="31"/>
  <c r="I26" i="31" s="1"/>
  <c r="E27" i="31"/>
  <c r="I27" i="31" s="1"/>
  <c r="E28" i="31"/>
  <c r="I28" i="31" s="1"/>
  <c r="E42" i="31"/>
  <c r="I42" i="31" s="1"/>
  <c r="E43" i="31"/>
  <c r="I43" i="31" s="1"/>
  <c r="E44" i="31"/>
  <c r="I44" i="31" s="1"/>
  <c r="E45" i="31"/>
  <c r="I45" i="31" s="1"/>
  <c r="E46" i="31"/>
  <c r="I46" i="31" s="1"/>
  <c r="E47" i="31"/>
  <c r="I47" i="31" s="1"/>
  <c r="J44" i="31"/>
  <c r="C15" i="31"/>
  <c r="D10" i="2" s="1"/>
  <c r="K42" i="46" l="1"/>
  <c r="K24" i="42"/>
  <c r="L24" i="42" s="1"/>
  <c r="M24" i="42" s="1"/>
  <c r="K46" i="43"/>
  <c r="L19" i="31"/>
  <c r="M19" i="31" s="1"/>
  <c r="J25" i="31"/>
  <c r="K25" i="31" s="1"/>
  <c r="L25" i="31" s="1"/>
  <c r="M25" i="31" s="1"/>
  <c r="J45" i="31"/>
  <c r="K45" i="31" s="1"/>
  <c r="L45" i="31" s="1"/>
  <c r="M45" i="31" s="1"/>
  <c r="J24" i="31"/>
  <c r="K24" i="31" s="1"/>
  <c r="L24" i="31" s="1"/>
  <c r="M24" i="31" s="1"/>
  <c r="K44" i="31"/>
  <c r="L44" i="31" s="1"/>
  <c r="M44" i="31" s="1"/>
  <c r="J21" i="31"/>
  <c r="K21" i="31" s="1"/>
  <c r="L21" i="31" s="1"/>
  <c r="M21" i="31" s="1"/>
  <c r="J21" i="42"/>
  <c r="K21" i="42" s="1"/>
  <c r="J33" i="43"/>
  <c r="K33" i="43" s="1"/>
  <c r="J27" i="31"/>
  <c r="K27" i="31" s="1"/>
  <c r="J23" i="44"/>
  <c r="K23" i="44" s="1"/>
  <c r="J27" i="44"/>
  <c r="K27" i="44" s="1"/>
  <c r="L27" i="44" s="1"/>
  <c r="M27" i="44" s="1"/>
  <c r="J31" i="44"/>
  <c r="K31" i="44" s="1"/>
  <c r="J35" i="44"/>
  <c r="K35" i="44" s="1"/>
  <c r="L35" i="44" s="1"/>
  <c r="M35" i="44" s="1"/>
  <c r="J39" i="44"/>
  <c r="K39" i="44" s="1"/>
  <c r="J43" i="44"/>
  <c r="K43" i="44" s="1"/>
  <c r="L43" i="44" s="1"/>
  <c r="M43" i="44" s="1"/>
  <c r="J23" i="41"/>
  <c r="K23" i="41" s="1"/>
  <c r="J27" i="41"/>
  <c r="K27" i="41" s="1"/>
  <c r="L27" i="41" s="1"/>
  <c r="M27" i="41" s="1"/>
  <c r="J31" i="41"/>
  <c r="K31" i="41" s="1"/>
  <c r="J35" i="41"/>
  <c r="K35" i="41" s="1"/>
  <c r="L35" i="41" s="1"/>
  <c r="M35" i="41" s="1"/>
  <c r="J39" i="41"/>
  <c r="K39" i="41" s="1"/>
  <c r="J43" i="41"/>
  <c r="K43" i="41" s="1"/>
  <c r="L43" i="41" s="1"/>
  <c r="M43" i="41" s="1"/>
  <c r="J47" i="41"/>
  <c r="K47" i="41" s="1"/>
  <c r="J23" i="45"/>
  <c r="K23" i="45" s="1"/>
  <c r="L23" i="45" s="1"/>
  <c r="M23" i="45" s="1"/>
  <c r="J27" i="45"/>
  <c r="K27" i="45" s="1"/>
  <c r="J31" i="45"/>
  <c r="K31" i="45" s="1"/>
  <c r="L31" i="45" s="1"/>
  <c r="M31" i="45" s="1"/>
  <c r="J35" i="45"/>
  <c r="K35" i="45" s="1"/>
  <c r="J39" i="45"/>
  <c r="K39" i="45" s="1"/>
  <c r="L39" i="45" s="1"/>
  <c r="M39" i="45" s="1"/>
  <c r="J43" i="45"/>
  <c r="K43" i="45" s="1"/>
  <c r="J47" i="45"/>
  <c r="K47" i="45" s="1"/>
  <c r="L47" i="45" s="1"/>
  <c r="M47" i="45" s="1"/>
  <c r="J23" i="46"/>
  <c r="K23" i="46" s="1"/>
  <c r="J27" i="46"/>
  <c r="K27" i="46" s="1"/>
  <c r="L27" i="46" s="1"/>
  <c r="M27" i="46" s="1"/>
  <c r="J31" i="46"/>
  <c r="K31" i="46" s="1"/>
  <c r="J35" i="46"/>
  <c r="K35" i="46" s="1"/>
  <c r="L35" i="46" s="1"/>
  <c r="M35" i="46" s="1"/>
  <c r="J39" i="46"/>
  <c r="K39" i="46" s="1"/>
  <c r="J43" i="46"/>
  <c r="K43" i="46" s="1"/>
  <c r="L43" i="46" s="1"/>
  <c r="M43" i="46" s="1"/>
  <c r="J47" i="46"/>
  <c r="K47" i="46" s="1"/>
  <c r="J23" i="47"/>
  <c r="K23" i="47" s="1"/>
  <c r="L23" i="47" s="1"/>
  <c r="M23" i="47" s="1"/>
  <c r="J27" i="47"/>
  <c r="K27" i="47" s="1"/>
  <c r="J31" i="47"/>
  <c r="K31" i="47" s="1"/>
  <c r="L31" i="47" s="1"/>
  <c r="M31" i="47" s="1"/>
  <c r="J35" i="47"/>
  <c r="K35" i="47" s="1"/>
  <c r="J39" i="47"/>
  <c r="K39" i="47" s="1"/>
  <c r="L39" i="47" s="1"/>
  <c r="M39" i="47" s="1"/>
  <c r="J43" i="47"/>
  <c r="K43" i="47" s="1"/>
  <c r="J47" i="47"/>
  <c r="K47" i="47" s="1"/>
  <c r="L47" i="47" s="1"/>
  <c r="M47" i="47" s="1"/>
  <c r="J23" i="48"/>
  <c r="K23" i="48" s="1"/>
  <c r="J27" i="48"/>
  <c r="K27" i="48" s="1"/>
  <c r="L27" i="48" s="1"/>
  <c r="M27" i="48" s="1"/>
  <c r="J31" i="48"/>
  <c r="K31" i="48" s="1"/>
  <c r="J35" i="48"/>
  <c r="K35" i="48" s="1"/>
  <c r="L35" i="48" s="1"/>
  <c r="M35" i="48" s="1"/>
  <c r="J39" i="48"/>
  <c r="K39" i="48" s="1"/>
  <c r="J43" i="48"/>
  <c r="K43" i="48" s="1"/>
  <c r="L43" i="48" s="1"/>
  <c r="M43" i="48" s="1"/>
  <c r="J47" i="48"/>
  <c r="K47" i="48" s="1"/>
  <c r="J29" i="43"/>
  <c r="K29" i="43" s="1"/>
  <c r="J41" i="43"/>
  <c r="K41" i="43" s="1"/>
  <c r="J22" i="44"/>
  <c r="K22" i="44" s="1"/>
  <c r="J26" i="43"/>
  <c r="K26" i="43" s="1"/>
  <c r="J42" i="43"/>
  <c r="K42" i="43" s="1"/>
  <c r="J43" i="31"/>
  <c r="K43" i="31" s="1"/>
  <c r="L43" i="31" s="1"/>
  <c r="M43" i="31" s="1"/>
  <c r="J26" i="31"/>
  <c r="J22" i="31"/>
  <c r="K22" i="31" s="1"/>
  <c r="L22" i="31" s="1"/>
  <c r="M22" i="31" s="1"/>
  <c r="J23" i="42"/>
  <c r="K23" i="42" s="1"/>
  <c r="J27" i="42"/>
  <c r="K27" i="42" s="1"/>
  <c r="L27" i="42" s="1"/>
  <c r="M27" i="42" s="1"/>
  <c r="J31" i="42"/>
  <c r="K31" i="42" s="1"/>
  <c r="J23" i="43"/>
  <c r="K23" i="43" s="1"/>
  <c r="L23" i="43" s="1"/>
  <c r="M23" i="43" s="1"/>
  <c r="J27" i="43"/>
  <c r="K27" i="43" s="1"/>
  <c r="L27" i="43" s="1"/>
  <c r="M27" i="43" s="1"/>
  <c r="J31" i="43"/>
  <c r="K31" i="43" s="1"/>
  <c r="L31" i="43" s="1"/>
  <c r="M31" i="43" s="1"/>
  <c r="J35" i="43"/>
  <c r="K35" i="43" s="1"/>
  <c r="L35" i="43" s="1"/>
  <c r="M35" i="43" s="1"/>
  <c r="J39" i="43"/>
  <c r="K39" i="43" s="1"/>
  <c r="L39" i="43" s="1"/>
  <c r="M39" i="43" s="1"/>
  <c r="J43" i="43"/>
  <c r="K43" i="43" s="1"/>
  <c r="L43" i="43" s="1"/>
  <c r="M43" i="43" s="1"/>
  <c r="J24" i="44"/>
  <c r="K24" i="44" s="1"/>
  <c r="L24" i="44" s="1"/>
  <c r="M24" i="44" s="1"/>
  <c r="J28" i="44"/>
  <c r="K28" i="44" s="1"/>
  <c r="L28" i="44" s="1"/>
  <c r="M28" i="44" s="1"/>
  <c r="J32" i="44"/>
  <c r="K32" i="44" s="1"/>
  <c r="L32" i="44" s="1"/>
  <c r="M32" i="44" s="1"/>
  <c r="J36" i="44"/>
  <c r="K36" i="44" s="1"/>
  <c r="L36" i="44" s="1"/>
  <c r="M36" i="44" s="1"/>
  <c r="J40" i="44"/>
  <c r="K40" i="44" s="1"/>
  <c r="L40" i="44" s="1"/>
  <c r="M40" i="44" s="1"/>
  <c r="J44" i="44"/>
  <c r="K44" i="44" s="1"/>
  <c r="L44" i="44" s="1"/>
  <c r="M44" i="44" s="1"/>
  <c r="J20" i="41"/>
  <c r="K20" i="41" s="1"/>
  <c r="L20" i="41" s="1"/>
  <c r="M20" i="41" s="1"/>
  <c r="J24" i="41"/>
  <c r="K24" i="41" s="1"/>
  <c r="L24" i="41" s="1"/>
  <c r="M24" i="41" s="1"/>
  <c r="J28" i="41"/>
  <c r="K28" i="41" s="1"/>
  <c r="L28" i="41" s="1"/>
  <c r="M28" i="41" s="1"/>
  <c r="J32" i="41"/>
  <c r="K32" i="41" s="1"/>
  <c r="L32" i="41" s="1"/>
  <c r="M32" i="41" s="1"/>
  <c r="J36" i="41"/>
  <c r="K36" i="41" s="1"/>
  <c r="L36" i="41" s="1"/>
  <c r="M36" i="41" s="1"/>
  <c r="J40" i="41"/>
  <c r="K40" i="41" s="1"/>
  <c r="L40" i="41" s="1"/>
  <c r="M40" i="41" s="1"/>
  <c r="J44" i="41"/>
  <c r="K44" i="41" s="1"/>
  <c r="L44" i="41" s="1"/>
  <c r="M44" i="41" s="1"/>
  <c r="J20" i="45"/>
  <c r="K20" i="45" s="1"/>
  <c r="L20" i="45" s="1"/>
  <c r="M20" i="45" s="1"/>
  <c r="J24" i="45"/>
  <c r="K24" i="45" s="1"/>
  <c r="L24" i="45" s="1"/>
  <c r="M24" i="45" s="1"/>
  <c r="J28" i="45"/>
  <c r="K28" i="45" s="1"/>
  <c r="L28" i="45" s="1"/>
  <c r="M28" i="45" s="1"/>
  <c r="J32" i="45"/>
  <c r="K32" i="45" s="1"/>
  <c r="L32" i="45" s="1"/>
  <c r="M32" i="45" s="1"/>
  <c r="J36" i="45"/>
  <c r="K36" i="45" s="1"/>
  <c r="L36" i="45" s="1"/>
  <c r="M36" i="45" s="1"/>
  <c r="J40" i="45"/>
  <c r="K40" i="45" s="1"/>
  <c r="L40" i="45" s="1"/>
  <c r="M40" i="45" s="1"/>
  <c r="J44" i="45"/>
  <c r="K44" i="45" s="1"/>
  <c r="L44" i="45" s="1"/>
  <c r="M44" i="45" s="1"/>
  <c r="J20" i="46"/>
  <c r="K20" i="46" s="1"/>
  <c r="L20" i="46" s="1"/>
  <c r="M20" i="46" s="1"/>
  <c r="J24" i="46"/>
  <c r="K24" i="46" s="1"/>
  <c r="L24" i="46" s="1"/>
  <c r="M24" i="46" s="1"/>
  <c r="J28" i="46"/>
  <c r="K28" i="46" s="1"/>
  <c r="L28" i="46" s="1"/>
  <c r="M28" i="46" s="1"/>
  <c r="J32" i="46"/>
  <c r="K32" i="46" s="1"/>
  <c r="L32" i="46" s="1"/>
  <c r="M32" i="46" s="1"/>
  <c r="J36" i="46"/>
  <c r="K36" i="46" s="1"/>
  <c r="L36" i="46" s="1"/>
  <c r="M36" i="46" s="1"/>
  <c r="J40" i="46"/>
  <c r="K40" i="46" s="1"/>
  <c r="L40" i="46" s="1"/>
  <c r="M40" i="46" s="1"/>
  <c r="J44" i="46"/>
  <c r="K44" i="46" s="1"/>
  <c r="L44" i="46" s="1"/>
  <c r="M44" i="46" s="1"/>
  <c r="J20" i="47"/>
  <c r="K20" i="47" s="1"/>
  <c r="L20" i="47" s="1"/>
  <c r="M20" i="47" s="1"/>
  <c r="J24" i="47"/>
  <c r="K24" i="47" s="1"/>
  <c r="L24" i="47" s="1"/>
  <c r="M24" i="47" s="1"/>
  <c r="J28" i="47"/>
  <c r="K28" i="47" s="1"/>
  <c r="L28" i="47" s="1"/>
  <c r="M28" i="47" s="1"/>
  <c r="J32" i="47"/>
  <c r="K32" i="47" s="1"/>
  <c r="L32" i="47" s="1"/>
  <c r="M32" i="47" s="1"/>
  <c r="J36" i="47"/>
  <c r="K36" i="47" s="1"/>
  <c r="L36" i="47" s="1"/>
  <c r="M36" i="47" s="1"/>
  <c r="J40" i="47"/>
  <c r="K40" i="47" s="1"/>
  <c r="L40" i="47" s="1"/>
  <c r="M40" i="47" s="1"/>
  <c r="J44" i="47"/>
  <c r="K44" i="47" s="1"/>
  <c r="L44" i="47" s="1"/>
  <c r="M44" i="47" s="1"/>
  <c r="J20" i="48"/>
  <c r="K20" i="48" s="1"/>
  <c r="J24" i="48"/>
  <c r="K24" i="48" s="1"/>
  <c r="L24" i="48" s="1"/>
  <c r="M24" i="48" s="1"/>
  <c r="J28" i="48"/>
  <c r="K28" i="48" s="1"/>
  <c r="L28" i="48" s="1"/>
  <c r="M28" i="48" s="1"/>
  <c r="J32" i="48"/>
  <c r="K32" i="48" s="1"/>
  <c r="L32" i="48" s="1"/>
  <c r="M32" i="48" s="1"/>
  <c r="J36" i="48"/>
  <c r="K36" i="48" s="1"/>
  <c r="L36" i="48" s="1"/>
  <c r="M36" i="48" s="1"/>
  <c r="J40" i="48"/>
  <c r="K40" i="48" s="1"/>
  <c r="L40" i="48" s="1"/>
  <c r="M40" i="48" s="1"/>
  <c r="J44" i="48"/>
  <c r="K44" i="48" s="1"/>
  <c r="L44" i="48" s="1"/>
  <c r="M44" i="48" s="1"/>
  <c r="J29" i="42"/>
  <c r="K29" i="42" s="1"/>
  <c r="J33" i="42"/>
  <c r="K33" i="42" s="1"/>
  <c r="J21" i="43"/>
  <c r="K21" i="43" s="1"/>
  <c r="J37" i="43"/>
  <c r="K37" i="43" s="1"/>
  <c r="J45" i="43"/>
  <c r="K45" i="43" s="1"/>
  <c r="J30" i="44"/>
  <c r="K30" i="44" s="1"/>
  <c r="J23" i="31"/>
  <c r="K23" i="31" s="1"/>
  <c r="J22" i="42"/>
  <c r="K22" i="42" s="1"/>
  <c r="J26" i="42"/>
  <c r="K26" i="42" s="1"/>
  <c r="J30" i="42"/>
  <c r="K30" i="42" s="1"/>
  <c r="J34" i="42"/>
  <c r="K34" i="42" s="1"/>
  <c r="J22" i="43"/>
  <c r="K22" i="43" s="1"/>
  <c r="J30" i="43"/>
  <c r="K30" i="43" s="1"/>
  <c r="J34" i="43"/>
  <c r="K34" i="43" s="1"/>
  <c r="J38" i="43"/>
  <c r="K38" i="43" s="1"/>
  <c r="J46" i="43"/>
  <c r="J47" i="31"/>
  <c r="K47" i="31" s="1"/>
  <c r="J46" i="31"/>
  <c r="J42" i="31"/>
  <c r="J20" i="42"/>
  <c r="K20" i="42" s="1"/>
  <c r="J28" i="42"/>
  <c r="K28" i="42" s="1"/>
  <c r="J32" i="42"/>
  <c r="K32" i="42" s="1"/>
  <c r="L32" i="42" s="1"/>
  <c r="M32" i="42" s="1"/>
  <c r="J20" i="43"/>
  <c r="K20" i="43" s="1"/>
  <c r="L20" i="43" s="1"/>
  <c r="M20" i="43" s="1"/>
  <c r="J24" i="43"/>
  <c r="K24" i="43" s="1"/>
  <c r="L24" i="43" s="1"/>
  <c r="M24" i="43" s="1"/>
  <c r="J28" i="43"/>
  <c r="K28" i="43" s="1"/>
  <c r="L28" i="43" s="1"/>
  <c r="M28" i="43" s="1"/>
  <c r="J32" i="43"/>
  <c r="K32" i="43" s="1"/>
  <c r="L32" i="43" s="1"/>
  <c r="M32" i="43" s="1"/>
  <c r="J36" i="43"/>
  <c r="K36" i="43" s="1"/>
  <c r="L36" i="43" s="1"/>
  <c r="M36" i="43" s="1"/>
  <c r="J40" i="43"/>
  <c r="K40" i="43" s="1"/>
  <c r="L40" i="43" s="1"/>
  <c r="M40" i="43" s="1"/>
  <c r="J44" i="43"/>
  <c r="K44" i="43" s="1"/>
  <c r="L44" i="43" s="1"/>
  <c r="M44" i="43" s="1"/>
  <c r="J21" i="44"/>
  <c r="K21" i="44" s="1"/>
  <c r="L21" i="44" s="1"/>
  <c r="M21" i="44" s="1"/>
  <c r="J25" i="44"/>
  <c r="K25" i="44" s="1"/>
  <c r="L25" i="44" s="1"/>
  <c r="M25" i="44" s="1"/>
  <c r="J29" i="44"/>
  <c r="K29" i="44" s="1"/>
  <c r="L29" i="44" s="1"/>
  <c r="M29" i="44" s="1"/>
  <c r="J33" i="44"/>
  <c r="K33" i="44" s="1"/>
  <c r="L33" i="44" s="1"/>
  <c r="M33" i="44" s="1"/>
  <c r="J37" i="44"/>
  <c r="K37" i="44" s="1"/>
  <c r="L37" i="44" s="1"/>
  <c r="M37" i="44" s="1"/>
  <c r="J41" i="44"/>
  <c r="K41" i="44" s="1"/>
  <c r="L41" i="44" s="1"/>
  <c r="M41" i="44" s="1"/>
  <c r="J45" i="44"/>
  <c r="K45" i="44" s="1"/>
  <c r="L45" i="44" s="1"/>
  <c r="M45" i="44" s="1"/>
  <c r="J21" i="41"/>
  <c r="K21" i="41" s="1"/>
  <c r="L21" i="41" s="1"/>
  <c r="M21" i="41" s="1"/>
  <c r="J25" i="41"/>
  <c r="K25" i="41" s="1"/>
  <c r="L25" i="41" s="1"/>
  <c r="M25" i="41" s="1"/>
  <c r="J29" i="41"/>
  <c r="K29" i="41" s="1"/>
  <c r="L29" i="41" s="1"/>
  <c r="M29" i="41" s="1"/>
  <c r="J33" i="41"/>
  <c r="K33" i="41" s="1"/>
  <c r="L33" i="41" s="1"/>
  <c r="M33" i="41" s="1"/>
  <c r="J37" i="41"/>
  <c r="K37" i="41" s="1"/>
  <c r="L37" i="41" s="1"/>
  <c r="M37" i="41" s="1"/>
  <c r="J41" i="41"/>
  <c r="K41" i="41" s="1"/>
  <c r="L41" i="41" s="1"/>
  <c r="M41" i="41" s="1"/>
  <c r="J45" i="41"/>
  <c r="K45" i="41" s="1"/>
  <c r="L45" i="41" s="1"/>
  <c r="M45" i="41" s="1"/>
  <c r="J21" i="45"/>
  <c r="K21" i="45" s="1"/>
  <c r="L21" i="45" s="1"/>
  <c r="M21" i="45" s="1"/>
  <c r="J25" i="45"/>
  <c r="K25" i="45" s="1"/>
  <c r="L25" i="45" s="1"/>
  <c r="M25" i="45" s="1"/>
  <c r="J29" i="45"/>
  <c r="K29" i="45" s="1"/>
  <c r="L29" i="45" s="1"/>
  <c r="M29" i="45" s="1"/>
  <c r="J33" i="45"/>
  <c r="K33" i="45" s="1"/>
  <c r="L33" i="45" s="1"/>
  <c r="M33" i="45" s="1"/>
  <c r="J37" i="45"/>
  <c r="K37" i="45" s="1"/>
  <c r="L37" i="45" s="1"/>
  <c r="M37" i="45" s="1"/>
  <c r="J41" i="45"/>
  <c r="K41" i="45" s="1"/>
  <c r="L41" i="45" s="1"/>
  <c r="M41" i="45" s="1"/>
  <c r="J45" i="45"/>
  <c r="K45" i="45" s="1"/>
  <c r="L45" i="45" s="1"/>
  <c r="M45" i="45" s="1"/>
  <c r="J21" i="46"/>
  <c r="K21" i="46" s="1"/>
  <c r="L21" i="46" s="1"/>
  <c r="M21" i="46" s="1"/>
  <c r="J25" i="46"/>
  <c r="K25" i="46" s="1"/>
  <c r="L25" i="46" s="1"/>
  <c r="M25" i="46" s="1"/>
  <c r="J29" i="46"/>
  <c r="K29" i="46" s="1"/>
  <c r="L29" i="46" s="1"/>
  <c r="M29" i="46" s="1"/>
  <c r="J33" i="46"/>
  <c r="K33" i="46" s="1"/>
  <c r="L33" i="46" s="1"/>
  <c r="M33" i="46" s="1"/>
  <c r="J37" i="46"/>
  <c r="K37" i="46" s="1"/>
  <c r="L37" i="46" s="1"/>
  <c r="M37" i="46" s="1"/>
  <c r="J41" i="46"/>
  <c r="K41" i="46" s="1"/>
  <c r="L41" i="46" s="1"/>
  <c r="M41" i="46" s="1"/>
  <c r="J45" i="46"/>
  <c r="K45" i="46" s="1"/>
  <c r="L45" i="46" s="1"/>
  <c r="M45" i="46" s="1"/>
  <c r="J21" i="47"/>
  <c r="K21" i="47" s="1"/>
  <c r="L21" i="47" s="1"/>
  <c r="M21" i="47" s="1"/>
  <c r="J25" i="47"/>
  <c r="K25" i="47" s="1"/>
  <c r="L25" i="47" s="1"/>
  <c r="M25" i="47" s="1"/>
  <c r="J29" i="47"/>
  <c r="K29" i="47" s="1"/>
  <c r="L29" i="47" s="1"/>
  <c r="M29" i="47" s="1"/>
  <c r="J33" i="47"/>
  <c r="K33" i="47" s="1"/>
  <c r="L33" i="47" s="1"/>
  <c r="M33" i="47" s="1"/>
  <c r="J37" i="47"/>
  <c r="K37" i="47" s="1"/>
  <c r="L37" i="47" s="1"/>
  <c r="M37" i="47" s="1"/>
  <c r="J41" i="47"/>
  <c r="K41" i="47" s="1"/>
  <c r="L41" i="47" s="1"/>
  <c r="M41" i="47" s="1"/>
  <c r="J45" i="47"/>
  <c r="K45" i="47" s="1"/>
  <c r="L45" i="47" s="1"/>
  <c r="M45" i="47" s="1"/>
  <c r="J21" i="48"/>
  <c r="K21" i="48" s="1"/>
  <c r="J25" i="48"/>
  <c r="K25" i="48" s="1"/>
  <c r="L25" i="48" s="1"/>
  <c r="M25" i="48" s="1"/>
  <c r="J29" i="48"/>
  <c r="K29" i="48" s="1"/>
  <c r="L29" i="48" s="1"/>
  <c r="M29" i="48" s="1"/>
  <c r="J33" i="48"/>
  <c r="K33" i="48" s="1"/>
  <c r="L33" i="48" s="1"/>
  <c r="M33" i="48" s="1"/>
  <c r="J37" i="48"/>
  <c r="K37" i="48" s="1"/>
  <c r="L37" i="48" s="1"/>
  <c r="M37" i="48" s="1"/>
  <c r="J41" i="48"/>
  <c r="K41" i="48" s="1"/>
  <c r="L41" i="48" s="1"/>
  <c r="M41" i="48" s="1"/>
  <c r="J45" i="48"/>
  <c r="K45" i="48" s="1"/>
  <c r="L45" i="48" s="1"/>
  <c r="M45" i="48" s="1"/>
  <c r="J25" i="43"/>
  <c r="K25" i="43" s="1"/>
  <c r="L25" i="43" s="1"/>
  <c r="M25" i="43" s="1"/>
  <c r="J26" i="44"/>
  <c r="K26" i="44" s="1"/>
  <c r="L26" i="44" s="1"/>
  <c r="M26" i="44" s="1"/>
  <c r="J34" i="44"/>
  <c r="K34" i="44" s="1"/>
  <c r="L34" i="44" s="1"/>
  <c r="M34" i="44" s="1"/>
  <c r="J38" i="44"/>
  <c r="K38" i="44" s="1"/>
  <c r="L38" i="44" s="1"/>
  <c r="M38" i="44" s="1"/>
  <c r="J42" i="44"/>
  <c r="K42" i="44" s="1"/>
  <c r="L42" i="44" s="1"/>
  <c r="M42" i="44" s="1"/>
  <c r="J46" i="44"/>
  <c r="K46" i="44" s="1"/>
  <c r="L46" i="44" s="1"/>
  <c r="M46" i="44" s="1"/>
  <c r="J22" i="41"/>
  <c r="K22" i="41" s="1"/>
  <c r="L22" i="41" s="1"/>
  <c r="M22" i="41" s="1"/>
  <c r="J26" i="41"/>
  <c r="K26" i="41" s="1"/>
  <c r="L26" i="41" s="1"/>
  <c r="M26" i="41" s="1"/>
  <c r="J30" i="41"/>
  <c r="K30" i="41" s="1"/>
  <c r="L30" i="41" s="1"/>
  <c r="M30" i="41" s="1"/>
  <c r="J34" i="41"/>
  <c r="K34" i="41" s="1"/>
  <c r="L34" i="41" s="1"/>
  <c r="M34" i="41" s="1"/>
  <c r="J38" i="41"/>
  <c r="K38" i="41" s="1"/>
  <c r="L38" i="41" s="1"/>
  <c r="M38" i="41" s="1"/>
  <c r="J42" i="41"/>
  <c r="K42" i="41" s="1"/>
  <c r="L42" i="41" s="1"/>
  <c r="M42" i="41" s="1"/>
  <c r="J46" i="41"/>
  <c r="K46" i="41" s="1"/>
  <c r="L46" i="41" s="1"/>
  <c r="M46" i="41" s="1"/>
  <c r="J22" i="45"/>
  <c r="K22" i="45" s="1"/>
  <c r="L22" i="45" s="1"/>
  <c r="M22" i="45" s="1"/>
  <c r="J26" i="45"/>
  <c r="K26" i="45" s="1"/>
  <c r="L26" i="45" s="1"/>
  <c r="M26" i="45" s="1"/>
  <c r="J30" i="45"/>
  <c r="K30" i="45" s="1"/>
  <c r="L30" i="45" s="1"/>
  <c r="M30" i="45" s="1"/>
  <c r="J34" i="45"/>
  <c r="K34" i="45" s="1"/>
  <c r="L34" i="45" s="1"/>
  <c r="M34" i="45" s="1"/>
  <c r="J38" i="45"/>
  <c r="K38" i="45" s="1"/>
  <c r="L38" i="45" s="1"/>
  <c r="M38" i="45" s="1"/>
  <c r="J42" i="45"/>
  <c r="K42" i="45" s="1"/>
  <c r="L42" i="45" s="1"/>
  <c r="M42" i="45" s="1"/>
  <c r="J46" i="45"/>
  <c r="K46" i="45" s="1"/>
  <c r="L46" i="45" s="1"/>
  <c r="M46" i="45" s="1"/>
  <c r="J22" i="46"/>
  <c r="K22" i="46" s="1"/>
  <c r="L22" i="46" s="1"/>
  <c r="M22" i="46" s="1"/>
  <c r="J26" i="46"/>
  <c r="K26" i="46" s="1"/>
  <c r="L26" i="46" s="1"/>
  <c r="M26" i="46" s="1"/>
  <c r="J30" i="46"/>
  <c r="K30" i="46" s="1"/>
  <c r="L30" i="46" s="1"/>
  <c r="M30" i="46" s="1"/>
  <c r="J34" i="46"/>
  <c r="K34" i="46" s="1"/>
  <c r="L34" i="46" s="1"/>
  <c r="M34" i="46" s="1"/>
  <c r="J38" i="46"/>
  <c r="K38" i="46" s="1"/>
  <c r="L38" i="46" s="1"/>
  <c r="M38" i="46" s="1"/>
  <c r="J42" i="46"/>
  <c r="L42" i="46"/>
  <c r="M42" i="46" s="1"/>
  <c r="J46" i="46"/>
  <c r="K46" i="46" s="1"/>
  <c r="L46" i="46" s="1"/>
  <c r="M46" i="46" s="1"/>
  <c r="J22" i="47"/>
  <c r="K22" i="47" s="1"/>
  <c r="L22" i="47" s="1"/>
  <c r="M22" i="47" s="1"/>
  <c r="J26" i="47"/>
  <c r="K26" i="47" s="1"/>
  <c r="L26" i="47" s="1"/>
  <c r="M26" i="47" s="1"/>
  <c r="J30" i="47"/>
  <c r="K30" i="47" s="1"/>
  <c r="L30" i="47" s="1"/>
  <c r="M30" i="47" s="1"/>
  <c r="J34" i="47"/>
  <c r="K34" i="47" s="1"/>
  <c r="L34" i="47" s="1"/>
  <c r="M34" i="47" s="1"/>
  <c r="J38" i="47"/>
  <c r="K38" i="47" s="1"/>
  <c r="L38" i="47" s="1"/>
  <c r="M38" i="47" s="1"/>
  <c r="J42" i="47"/>
  <c r="K42" i="47" s="1"/>
  <c r="L42" i="47" s="1"/>
  <c r="M42" i="47" s="1"/>
  <c r="J46" i="47"/>
  <c r="K46" i="47" s="1"/>
  <c r="L46" i="47" s="1"/>
  <c r="M46" i="47" s="1"/>
  <c r="J22" i="48"/>
  <c r="K22" i="48" s="1"/>
  <c r="L22" i="48" s="1"/>
  <c r="M22" i="48" s="1"/>
  <c r="J26" i="48"/>
  <c r="K26" i="48" s="1"/>
  <c r="L26" i="48" s="1"/>
  <c r="M26" i="48" s="1"/>
  <c r="J30" i="48"/>
  <c r="K30" i="48" s="1"/>
  <c r="L30" i="48" s="1"/>
  <c r="M30" i="48" s="1"/>
  <c r="J34" i="48"/>
  <c r="K34" i="48" s="1"/>
  <c r="L34" i="48" s="1"/>
  <c r="M34" i="48" s="1"/>
  <c r="J38" i="48"/>
  <c r="K38" i="48" s="1"/>
  <c r="L38" i="48" s="1"/>
  <c r="M38" i="48" s="1"/>
  <c r="J42" i="48"/>
  <c r="K42" i="48" s="1"/>
  <c r="L42" i="48" s="1"/>
  <c r="M42" i="48" s="1"/>
  <c r="J46" i="48"/>
  <c r="K46" i="48" s="1"/>
  <c r="L46" i="48" s="1"/>
  <c r="M46" i="48" s="1"/>
  <c r="J47" i="44"/>
  <c r="K47" i="44" s="1"/>
  <c r="J47" i="43"/>
  <c r="K47" i="43" s="1"/>
  <c r="J28" i="31"/>
  <c r="K28" i="31" s="1"/>
  <c r="F49" i="45"/>
  <c r="J20" i="44"/>
  <c r="K20" i="44" s="1"/>
  <c r="E48" i="44"/>
  <c r="J20" i="31"/>
  <c r="K20" i="31" s="1"/>
  <c r="F49" i="46"/>
  <c r="F17" i="2"/>
  <c r="F49" i="41"/>
  <c r="E48" i="46"/>
  <c r="E48" i="47"/>
  <c r="F49" i="48"/>
  <c r="E48" i="48"/>
  <c r="E48" i="45"/>
  <c r="E48" i="41"/>
  <c r="E48" i="43"/>
  <c r="J20" i="40"/>
  <c r="K20" i="40" s="1"/>
  <c r="L20" i="40" s="1"/>
  <c r="M20" i="40" s="1"/>
  <c r="J22" i="40"/>
  <c r="J24" i="40"/>
  <c r="K24" i="40" s="1"/>
  <c r="L24" i="40" s="1"/>
  <c r="M24" i="40" s="1"/>
  <c r="J26" i="40"/>
  <c r="K26" i="40" s="1"/>
  <c r="J28" i="40"/>
  <c r="K28" i="40" s="1"/>
  <c r="L28" i="40" s="1"/>
  <c r="M28" i="40" s="1"/>
  <c r="J30" i="40"/>
  <c r="J32" i="40"/>
  <c r="K32" i="40" s="1"/>
  <c r="L32" i="40" s="1"/>
  <c r="M32" i="40" s="1"/>
  <c r="J34" i="40"/>
  <c r="J36" i="40"/>
  <c r="K36" i="40" s="1"/>
  <c r="L36" i="40" s="1"/>
  <c r="M36" i="40" s="1"/>
  <c r="J38" i="40"/>
  <c r="K38" i="40" s="1"/>
  <c r="J40" i="40"/>
  <c r="K40" i="40" s="1"/>
  <c r="L40" i="40" s="1"/>
  <c r="M40" i="40" s="1"/>
  <c r="J42" i="40"/>
  <c r="K42" i="40" s="1"/>
  <c r="J44" i="40"/>
  <c r="K44" i="40" s="1"/>
  <c r="L44" i="40" s="1"/>
  <c r="M44" i="40" s="1"/>
  <c r="J46" i="40"/>
  <c r="E48" i="40"/>
  <c r="J21" i="40"/>
  <c r="J23" i="40"/>
  <c r="J25" i="40"/>
  <c r="J27" i="40"/>
  <c r="J29" i="40"/>
  <c r="K29" i="40" s="1"/>
  <c r="J31" i="40"/>
  <c r="J33" i="40"/>
  <c r="J35" i="40"/>
  <c r="K35" i="40" s="1"/>
  <c r="J37" i="40"/>
  <c r="J39" i="40"/>
  <c r="J41" i="40"/>
  <c r="K41" i="40" s="1"/>
  <c r="J43" i="40"/>
  <c r="J45" i="40"/>
  <c r="J47" i="40"/>
  <c r="F49" i="40"/>
  <c r="F14" i="2"/>
  <c r="F49" i="44"/>
  <c r="F49" i="47"/>
  <c r="F18" i="2"/>
  <c r="E13" i="2"/>
  <c r="E15" i="2"/>
  <c r="E17" i="2"/>
  <c r="E19" i="2"/>
  <c r="E16" i="2"/>
  <c r="E18" i="2"/>
  <c r="E11" i="2"/>
  <c r="E14" i="2"/>
  <c r="E48" i="42"/>
  <c r="J25" i="42"/>
  <c r="F49" i="43"/>
  <c r="E12" i="2"/>
  <c r="F49" i="42"/>
  <c r="J19" i="48"/>
  <c r="K19" i="48" s="1"/>
  <c r="J19" i="47"/>
  <c r="K19" i="47" s="1"/>
  <c r="J19" i="46"/>
  <c r="K19" i="46" s="1"/>
  <c r="J19" i="45"/>
  <c r="K19" i="45" s="1"/>
  <c r="J19" i="41"/>
  <c r="K19" i="41" s="1"/>
  <c r="J19" i="40"/>
  <c r="K19" i="40" s="1"/>
  <c r="J19" i="44"/>
  <c r="K19" i="44" s="1"/>
  <c r="J19" i="43"/>
  <c r="K19" i="43" s="1"/>
  <c r="J19" i="42"/>
  <c r="K19" i="42" s="1"/>
  <c r="K39" i="40" l="1"/>
  <c r="L39" i="40" s="1"/>
  <c r="M39" i="40" s="1"/>
  <c r="K23" i="40"/>
  <c r="L23" i="40" s="1"/>
  <c r="M23" i="40" s="1"/>
  <c r="K30" i="40"/>
  <c r="L30" i="40" s="1"/>
  <c r="M30" i="40" s="1"/>
  <c r="K46" i="40"/>
  <c r="L46" i="40" s="1"/>
  <c r="M46" i="40" s="1"/>
  <c r="L35" i="40"/>
  <c r="M35" i="40" s="1"/>
  <c r="L42" i="40"/>
  <c r="M42" i="40" s="1"/>
  <c r="L26" i="40"/>
  <c r="M26" i="40" s="1"/>
  <c r="K25" i="42"/>
  <c r="L25" i="42" s="1"/>
  <c r="M25" i="42" s="1"/>
  <c r="K33" i="40"/>
  <c r="L33" i="40" s="1"/>
  <c r="M33" i="40" s="1"/>
  <c r="K47" i="40"/>
  <c r="L47" i="40" s="1"/>
  <c r="M47" i="40" s="1"/>
  <c r="K31" i="40"/>
  <c r="L31" i="40" s="1"/>
  <c r="M31" i="40" s="1"/>
  <c r="K34" i="40"/>
  <c r="L34" i="40" s="1"/>
  <c r="M34" i="40" s="1"/>
  <c r="K37" i="40"/>
  <c r="L37" i="40" s="1"/>
  <c r="M37" i="40" s="1"/>
  <c r="L29" i="40"/>
  <c r="M29" i="40" s="1"/>
  <c r="L38" i="40"/>
  <c r="M38" i="40" s="1"/>
  <c r="L41" i="40"/>
  <c r="M41" i="40" s="1"/>
  <c r="K21" i="40"/>
  <c r="L21" i="40" s="1"/>
  <c r="M21" i="40" s="1"/>
  <c r="K43" i="40"/>
  <c r="L43" i="40" s="1"/>
  <c r="M43" i="40" s="1"/>
  <c r="K27" i="40"/>
  <c r="L27" i="40" s="1"/>
  <c r="M27" i="40" s="1"/>
  <c r="K45" i="40"/>
  <c r="L45" i="40" s="1"/>
  <c r="M45" i="40" s="1"/>
  <c r="K22" i="40"/>
  <c r="L22" i="40" s="1"/>
  <c r="M22" i="40" s="1"/>
  <c r="K25" i="40"/>
  <c r="L25" i="40" s="1"/>
  <c r="M25" i="40" s="1"/>
  <c r="L28" i="42"/>
  <c r="M28" i="42" s="1"/>
  <c r="L31" i="42"/>
  <c r="M31" i="42" s="1"/>
  <c r="L23" i="42"/>
  <c r="M23" i="42" s="1"/>
  <c r="K46" i="31"/>
  <c r="L46" i="31" s="1"/>
  <c r="M46" i="31" s="1"/>
  <c r="L28" i="31"/>
  <c r="M28" i="31" s="1"/>
  <c r="L47" i="31"/>
  <c r="M47" i="31" s="1"/>
  <c r="K42" i="31"/>
  <c r="L23" i="31"/>
  <c r="M23" i="31" s="1"/>
  <c r="L27" i="31"/>
  <c r="M27" i="31" s="1"/>
  <c r="K26" i="31"/>
  <c r="L26" i="31" s="1"/>
  <c r="M26" i="31" s="1"/>
  <c r="L19" i="42"/>
  <c r="L19" i="45"/>
  <c r="L20" i="31"/>
  <c r="L19" i="44"/>
  <c r="M19" i="44" s="1"/>
  <c r="L47" i="48"/>
  <c r="M47" i="48" s="1"/>
  <c r="L39" i="48"/>
  <c r="M39" i="48" s="1"/>
  <c r="L31" i="48"/>
  <c r="M31" i="48" s="1"/>
  <c r="L23" i="48"/>
  <c r="M23" i="48" s="1"/>
  <c r="L43" i="47"/>
  <c r="M43" i="47" s="1"/>
  <c r="L35" i="47"/>
  <c r="M35" i="47" s="1"/>
  <c r="L27" i="47"/>
  <c r="M27" i="47" s="1"/>
  <c r="L47" i="46"/>
  <c r="M47" i="46" s="1"/>
  <c r="L39" i="46"/>
  <c r="M39" i="46" s="1"/>
  <c r="L31" i="46"/>
  <c r="M31" i="46" s="1"/>
  <c r="L23" i="46"/>
  <c r="M23" i="46" s="1"/>
  <c r="L43" i="45"/>
  <c r="M43" i="45" s="1"/>
  <c r="L35" i="45"/>
  <c r="M35" i="45" s="1"/>
  <c r="L27" i="45"/>
  <c r="M27" i="45" s="1"/>
  <c r="L47" i="41"/>
  <c r="M47" i="41" s="1"/>
  <c r="L39" i="41"/>
  <c r="M39" i="41" s="1"/>
  <c r="L31" i="41"/>
  <c r="M31" i="41" s="1"/>
  <c r="L23" i="41"/>
  <c r="M23" i="41" s="1"/>
  <c r="L39" i="44"/>
  <c r="M39" i="44" s="1"/>
  <c r="L31" i="44"/>
  <c r="M31" i="44" s="1"/>
  <c r="L23" i="44"/>
  <c r="M23" i="44" s="1"/>
  <c r="L20" i="42"/>
  <c r="M20" i="42" s="1"/>
  <c r="L21" i="48"/>
  <c r="M21" i="48" s="1"/>
  <c r="L38" i="43"/>
  <c r="M38" i="43" s="1"/>
  <c r="L30" i="43"/>
  <c r="M30" i="43" s="1"/>
  <c r="L30" i="42"/>
  <c r="M30" i="42" s="1"/>
  <c r="L22" i="42"/>
  <c r="M22" i="42" s="1"/>
  <c r="L45" i="43"/>
  <c r="M45" i="43" s="1"/>
  <c r="L21" i="43"/>
  <c r="M21" i="43" s="1"/>
  <c r="L33" i="42"/>
  <c r="M33" i="42" s="1"/>
  <c r="L20" i="48"/>
  <c r="M20" i="48" s="1"/>
  <c r="L26" i="43"/>
  <c r="M26" i="43" s="1"/>
  <c r="L41" i="43"/>
  <c r="M41" i="43" s="1"/>
  <c r="L33" i="43"/>
  <c r="M33" i="43" s="1"/>
  <c r="L21" i="42"/>
  <c r="M21" i="42" s="1"/>
  <c r="L46" i="43"/>
  <c r="M46" i="43" s="1"/>
  <c r="L34" i="43"/>
  <c r="M34" i="43" s="1"/>
  <c r="L22" i="43"/>
  <c r="M22" i="43" s="1"/>
  <c r="L34" i="42"/>
  <c r="M34" i="42" s="1"/>
  <c r="L26" i="42"/>
  <c r="M26" i="42" s="1"/>
  <c r="L30" i="44"/>
  <c r="M30" i="44" s="1"/>
  <c r="L37" i="43"/>
  <c r="M37" i="43" s="1"/>
  <c r="L29" i="42"/>
  <c r="M29" i="42" s="1"/>
  <c r="L42" i="43"/>
  <c r="M42" i="43" s="1"/>
  <c r="L22" i="44"/>
  <c r="M22" i="44" s="1"/>
  <c r="L29" i="43"/>
  <c r="M29" i="43" s="1"/>
  <c r="L47" i="44"/>
  <c r="M47" i="44" s="1"/>
  <c r="L47" i="43"/>
  <c r="M47" i="43" s="1"/>
  <c r="L20" i="44"/>
  <c r="M20" i="44" s="1"/>
  <c r="F21" i="2"/>
  <c r="J48" i="48"/>
  <c r="G19" i="2" s="1"/>
  <c r="J48" i="47"/>
  <c r="G18" i="2" s="1"/>
  <c r="J48" i="46"/>
  <c r="G17" i="2" s="1"/>
  <c r="J48" i="45"/>
  <c r="G16" i="2" s="1"/>
  <c r="J48" i="41"/>
  <c r="G15" i="2" s="1"/>
  <c r="J48" i="40"/>
  <c r="G14" i="2" s="1"/>
  <c r="J48" i="44"/>
  <c r="G13" i="2" s="1"/>
  <c r="J48" i="43"/>
  <c r="G12" i="2" s="1"/>
  <c r="J48" i="42"/>
  <c r="G11" i="2" s="1"/>
  <c r="K48" i="31" l="1"/>
  <c r="K50" i="31" s="1"/>
  <c r="L42" i="31"/>
  <c r="M42" i="31" s="1"/>
  <c r="L19" i="41"/>
  <c r="K48" i="41"/>
  <c r="K50" i="41" s="1"/>
  <c r="L19" i="40"/>
  <c r="K48" i="40"/>
  <c r="K50" i="40" s="1"/>
  <c r="K48" i="45"/>
  <c r="K50" i="45" s="1"/>
  <c r="K48" i="47"/>
  <c r="K50" i="47" s="1"/>
  <c r="L19" i="47"/>
  <c r="K48" i="43"/>
  <c r="K50" i="43" s="1"/>
  <c r="L19" i="43"/>
  <c r="K48" i="46"/>
  <c r="K50" i="46" s="1"/>
  <c r="L19" i="46"/>
  <c r="M19" i="45"/>
  <c r="M48" i="45" s="1"/>
  <c r="L48" i="45"/>
  <c r="K51" i="45" s="1"/>
  <c r="M19" i="42"/>
  <c r="M48" i="42" s="1"/>
  <c r="L48" i="42"/>
  <c r="K51" i="42" s="1"/>
  <c r="K48" i="48"/>
  <c r="K50" i="48" s="1"/>
  <c r="L19" i="48"/>
  <c r="K48" i="42"/>
  <c r="K50" i="42" s="1"/>
  <c r="M20" i="31"/>
  <c r="M48" i="44"/>
  <c r="L48" i="44"/>
  <c r="K51" i="44" s="1"/>
  <c r="K48" i="44"/>
  <c r="K52" i="45" l="1"/>
  <c r="K52" i="42"/>
  <c r="K52" i="41"/>
  <c r="H19" i="2"/>
  <c r="I19" i="2" s="1"/>
  <c r="J19" i="2" s="1"/>
  <c r="H17" i="2"/>
  <c r="I17" i="2" s="1"/>
  <c r="J17" i="2" s="1"/>
  <c r="H15" i="2"/>
  <c r="I15" i="2" s="1"/>
  <c r="J15" i="2" s="1"/>
  <c r="H11" i="2"/>
  <c r="I11" i="2" s="1"/>
  <c r="J11" i="2" s="1"/>
  <c r="L48" i="31"/>
  <c r="K51" i="31" s="1"/>
  <c r="K52" i="31" s="1"/>
  <c r="M48" i="31"/>
  <c r="H16" i="2"/>
  <c r="I16" i="2" s="1"/>
  <c r="J16" i="2" s="1"/>
  <c r="M19" i="41"/>
  <c r="M48" i="41" s="1"/>
  <c r="L48" i="41"/>
  <c r="K51" i="41" s="1"/>
  <c r="M19" i="40"/>
  <c r="M48" i="40" s="1"/>
  <c r="L48" i="40"/>
  <c r="K51" i="40" s="1"/>
  <c r="K52" i="40" s="1"/>
  <c r="H12" i="2"/>
  <c r="I12" i="2" s="1"/>
  <c r="J12" i="2" s="1"/>
  <c r="M19" i="48"/>
  <c r="M48" i="48" s="1"/>
  <c r="L48" i="48"/>
  <c r="K51" i="48" s="1"/>
  <c r="K52" i="48" s="1"/>
  <c r="M19" i="43"/>
  <c r="M48" i="43" s="1"/>
  <c r="L48" i="43"/>
  <c r="K51" i="43" s="1"/>
  <c r="K52" i="43" s="1"/>
  <c r="H18" i="2"/>
  <c r="I18" i="2" s="1"/>
  <c r="J18" i="2" s="1"/>
  <c r="H14" i="2"/>
  <c r="I14" i="2" s="1"/>
  <c r="J14" i="2" s="1"/>
  <c r="K50" i="44"/>
  <c r="K52" i="44" s="1"/>
  <c r="M19" i="46"/>
  <c r="M48" i="46" s="1"/>
  <c r="L48" i="46"/>
  <c r="K51" i="46" s="1"/>
  <c r="K52" i="46" s="1"/>
  <c r="M19" i="47"/>
  <c r="M48" i="47" s="1"/>
  <c r="L48" i="47"/>
  <c r="K51" i="47" s="1"/>
  <c r="K52" i="47" s="1"/>
  <c r="H10" i="2"/>
  <c r="I10" i="2" s="1"/>
  <c r="J10" i="2" s="1"/>
  <c r="F48" i="31"/>
  <c r="E10" i="2" s="1"/>
  <c r="H13" i="2" l="1"/>
  <c r="I13" i="2" s="1"/>
  <c r="J13" i="2" s="1"/>
  <c r="F49" i="31"/>
  <c r="E21" i="2"/>
  <c r="E48" i="31"/>
  <c r="J21" i="2" l="1"/>
  <c r="C28" i="2" s="1"/>
  <c r="I21" i="2"/>
  <c r="E28" i="2" s="1"/>
  <c r="E22" i="2"/>
  <c r="J48" i="31"/>
  <c r="G10" i="2" s="1"/>
  <c r="G21" i="2" s="1"/>
  <c r="H2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H19" authorId="0" shapeId="0" xr:uid="{DFAC8807-8502-4C3B-A328-DF48DB625BD4}">
      <text>
        <r>
          <rPr>
            <sz val="9"/>
            <color indexed="81"/>
            <rFont val="Tahoma"/>
            <family val="2"/>
          </rPr>
          <t xml:space="preserve">sélectionnez le motif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H19" authorId="0" shapeId="0" xr:uid="{3DD536A9-9160-484E-B359-2944B5053287}">
      <text>
        <r>
          <rPr>
            <b/>
            <sz val="9"/>
            <color indexed="81"/>
            <rFont val="Tahoma"/>
            <family val="2"/>
          </rPr>
          <t>sélectionnez le motif d'exonération</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H19" authorId="0" shapeId="0" xr:uid="{FB2E1C38-6ACC-45FE-8C04-013062E7BF95}">
      <text>
        <r>
          <rPr>
            <b/>
            <sz val="9"/>
            <color indexed="81"/>
            <rFont val="Tahoma"/>
            <family val="2"/>
          </rPr>
          <t>sélectionnez le motif d'exonération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H19" authorId="0" shapeId="0" xr:uid="{F1385FE9-943E-46E7-A845-5ABEB478AE7C}">
      <text>
        <r>
          <rPr>
            <b/>
            <sz val="9"/>
            <color indexed="81"/>
            <rFont val="Tahoma"/>
            <family val="2"/>
          </rPr>
          <t>sélectionnez le motif d'exonération</t>
        </r>
        <r>
          <rPr>
            <sz val="9"/>
            <color indexed="81"/>
            <rFont val="Tahoma"/>
            <family val="2"/>
          </rPr>
          <t xml:space="preserve">
</t>
        </r>
      </text>
    </comment>
  </commentList>
</comments>
</file>

<file path=xl/sharedStrings.xml><?xml version="1.0" encoding="utf-8"?>
<sst xmlns="http://schemas.openxmlformats.org/spreadsheetml/2006/main" count="638" uniqueCount="151">
  <si>
    <t>Nombre de nuits</t>
  </si>
  <si>
    <t>Motif de l'exonération</t>
  </si>
  <si>
    <t>Nombre de nuitées à déclarer</t>
  </si>
  <si>
    <t>Motifs d'exonération</t>
  </si>
  <si>
    <r>
      <t xml:space="preserve">Numéro de SIRET </t>
    </r>
    <r>
      <rPr>
        <i/>
        <sz val="9"/>
        <color theme="1"/>
        <rFont val="Calibri"/>
        <family val="2"/>
        <scheme val="minor"/>
      </rPr>
      <t>(facultatif)</t>
    </r>
  </si>
  <si>
    <t>Dates de séjour</t>
  </si>
  <si>
    <t>Personnes mineures (moins de 18 ans)</t>
  </si>
  <si>
    <t>Saisonniers employés sur le terrtoire</t>
  </si>
  <si>
    <t>Personne bénéficiant d'un hébergement d'urgence ou d'un relogement temporaire</t>
  </si>
  <si>
    <r>
      <t xml:space="preserve">Nombre de personnes </t>
    </r>
    <r>
      <rPr>
        <b/>
        <sz val="9"/>
        <color theme="1"/>
        <rFont val="Calibri"/>
        <family val="2"/>
        <scheme val="minor"/>
      </rPr>
      <t>exonérées</t>
    </r>
  </si>
  <si>
    <r>
      <t xml:space="preserve">Nombre de personnes </t>
    </r>
    <r>
      <rPr>
        <b/>
        <sz val="9"/>
        <color theme="1"/>
        <rFont val="Calibri"/>
        <family val="2"/>
        <scheme val="minor"/>
      </rPr>
      <t>assujetties</t>
    </r>
  </si>
  <si>
    <t>Bilan "fréquentation"</t>
  </si>
  <si>
    <t>Période de collecte</t>
  </si>
  <si>
    <t>Classement</t>
  </si>
  <si>
    <t>RECAPITULATIF</t>
  </si>
  <si>
    <r>
      <t xml:space="preserve">Nombre de personnes </t>
    </r>
    <r>
      <rPr>
        <b/>
        <sz val="11"/>
        <color theme="1"/>
        <rFont val="Calibri"/>
        <family val="2"/>
        <scheme val="minor"/>
      </rPr>
      <t>exonérées</t>
    </r>
  </si>
  <si>
    <t>PERIODE DE COLLECTE</t>
  </si>
  <si>
    <t>Rappel : un registre doit ête tenu par hébergement (pour chaque meublé par exemple, si gestion de plusieurs meublés)</t>
  </si>
  <si>
    <t>Dénomination de l'hébergement</t>
  </si>
  <si>
    <t>3</t>
  </si>
  <si>
    <t>4</t>
  </si>
  <si>
    <t>5</t>
  </si>
  <si>
    <t>6</t>
  </si>
  <si>
    <t>7</t>
  </si>
  <si>
    <t>8</t>
  </si>
  <si>
    <t>9</t>
  </si>
  <si>
    <t>10</t>
  </si>
  <si>
    <r>
      <t xml:space="preserve">Nombre de personnes </t>
    </r>
    <r>
      <rPr>
        <b/>
        <sz val="11"/>
        <color theme="1"/>
        <rFont val="Calibri"/>
        <family val="2"/>
        <scheme val="minor"/>
      </rPr>
      <t xml:space="preserve">assujetties     </t>
    </r>
  </si>
  <si>
    <t>Montant de la taxe</t>
  </si>
  <si>
    <t>Je certifie sur l'honneur l'exactitude des informations données ci-dessus.</t>
  </si>
  <si>
    <t>Fait à …………………………….. </t>
  </si>
  <si>
    <t>Le …………………………………..</t>
  </si>
  <si>
    <t>Renvoyer cette feuille à :</t>
  </si>
  <si>
    <t>5 étoiles: Hôtel, résidence de tourisme, meublé de tourisme</t>
  </si>
  <si>
    <t>3 étoiles: Hôtel, résidence de tourisme, meublé de tourisme</t>
  </si>
  <si>
    <t>4 étoiles: Hôtel, résidence de tourisme, meublé de tourisme</t>
  </si>
  <si>
    <t>2 étoiles: Hôtel, résidence de tourisme, meublé de tourisme + village vacances 4* et 5*</t>
  </si>
  <si>
    <t>1 étoile: Hôtel, résidence de tourisme, meublé de tourisme + village vacances 1*, 2* et 3* + chambre d'hôtes</t>
  </si>
  <si>
    <t>terrain de camping/caravanage 1* et 2* ou équivalent</t>
  </si>
  <si>
    <t>Non Classé ou en cours de classement</t>
  </si>
  <si>
    <t>Classement officiel</t>
  </si>
  <si>
    <t>Tarif de la taxe de séjour (€)</t>
  </si>
  <si>
    <t xml:space="preserve">
</t>
  </si>
  <si>
    <r>
      <t xml:space="preserve">Prix de la location: </t>
    </r>
    <r>
      <rPr>
        <b/>
        <sz val="9"/>
        <color rgb="FFFF0000"/>
        <rFont val="Calibri"/>
        <family val="2"/>
        <scheme val="minor"/>
      </rPr>
      <t>obligatoire pour les non classés</t>
    </r>
  </si>
  <si>
    <t>Date d'arrivée:
jj/mm/aaaa</t>
  </si>
  <si>
    <t>Date de départ:
jj/mm/aaaa</t>
  </si>
  <si>
    <t>Nombre TOTAL de nuitées à déclarer par séjour</t>
  </si>
  <si>
    <t xml:space="preserve">nombre de personnes accueillies </t>
  </si>
  <si>
    <t>Préiode de collecte</t>
  </si>
  <si>
    <t>Adresse du logement</t>
  </si>
  <si>
    <t>Nom et prénom du loueur/gérant</t>
  </si>
  <si>
    <t>Adresse du loueur/gérant</t>
  </si>
  <si>
    <t>Dénomination des hébergements</t>
  </si>
  <si>
    <t>nombre de personnes accueillies --&gt;</t>
  </si>
  <si>
    <t>Nom Gestionnaire et cachet éventuel :</t>
  </si>
  <si>
    <t>Signature :</t>
  </si>
  <si>
    <t>Une feuille de registre à remplir par logement en location (listing des locations effectuées)</t>
  </si>
  <si>
    <t>Personne en charge de la collecte et/ou de son reversement à la collectivité (propriétaire ou mandataire)</t>
  </si>
  <si>
    <t>Période de collecte:</t>
  </si>
  <si>
    <t>Nom donné à votre hébergement ou nom de la résidence et numéro d'appartement. Si aucun nom particulier, indiquer par exemple sa capacité (ex:appartement 6 personnes)</t>
  </si>
  <si>
    <t>Le montant de la taxe de séjour à facturer à vos locataires est indiqué automatiquement.</t>
  </si>
  <si>
    <t xml:space="preserve">Personnes exonérées: </t>
  </si>
  <si>
    <t xml:space="preserve"> - Personnes mineures (moins de 18 ans)</t>
  </si>
  <si>
    <t xml:space="preserve"> - Personne bénéficiant d'un hébergement d'urgence ou d'un relogement temporaire</t>
  </si>
  <si>
    <r>
      <rPr>
        <u/>
        <sz val="11"/>
        <color theme="1"/>
        <rFont val="Calibri"/>
        <family val="2"/>
        <scheme val="minor"/>
      </rPr>
      <t xml:space="preserve">Dates d'arrivée et de départ </t>
    </r>
    <r>
      <rPr>
        <sz val="11"/>
        <color theme="1"/>
        <rFont val="Calibri"/>
        <family val="2"/>
        <scheme val="minor"/>
      </rPr>
      <t>: à remplir au format jj/mm/aaaa</t>
    </r>
  </si>
  <si>
    <r>
      <rPr>
        <b/>
        <u/>
        <sz val="11"/>
        <color rgb="FFFF0000"/>
        <rFont val="Calibri"/>
        <family val="2"/>
        <scheme val="minor"/>
      </rPr>
      <t>Prix de la location</t>
    </r>
    <r>
      <rPr>
        <b/>
        <sz val="11"/>
        <color rgb="FFFF0000"/>
        <rFont val="Calibri"/>
        <family val="2"/>
        <scheme val="minor"/>
      </rPr>
      <t>: renseigner le loyer total du séjour (sans option ménage, draps, forfaits…) et hors taxes (si TVA).</t>
    </r>
  </si>
  <si>
    <t>La dernière feuille "récapitulatif" est calculée de manière automatique en fonction de ce que vous avez renseigné pour chaque hébergement.</t>
  </si>
  <si>
    <t>Conserver les registres en cas de contrôle, ils vous seront demandés.</t>
  </si>
  <si>
    <t xml:space="preserve">4 périodes de collecte par an: </t>
  </si>
  <si>
    <t>1- du 01/01 au 30/03 année n</t>
  </si>
  <si>
    <t>2- du 01/04 au 30/06 année n</t>
  </si>
  <si>
    <t>3- du 01/07 au 30/09 année n</t>
  </si>
  <si>
    <t>4- du 01/10 au 31/12 année n</t>
  </si>
  <si>
    <t>Taxe proportionnelle : 3 %</t>
  </si>
  <si>
    <t xml:space="preserve"> - Personnes qui occupent des locaux dont le loyer est inférieur à 1€/nuit</t>
  </si>
  <si>
    <t>Méthode de calcul par un exemple :</t>
  </si>
  <si>
    <t>1 : Le loyer est ramené au coût par nuitée et par personne, exonérées ou non (mineurs compris)</t>
  </si>
  <si>
    <t>3 personnes séjournent dans un hébergement non classé dont le loyer est de 420 € pour 7 nuits</t>
  </si>
  <si>
    <t>420 €/ 7 nuitées/ 3 pers</t>
  </si>
  <si>
    <t>.=20 € par nuitée par personne</t>
  </si>
  <si>
    <t>du 1er janvier au 30 mars</t>
  </si>
  <si>
    <t>du 1er avril au 30 juin</t>
  </si>
  <si>
    <t>du 1er juillet au 30 septembre</t>
  </si>
  <si>
    <t>du 1er octobre au 31 décembre</t>
  </si>
  <si>
    <t xml:space="preserve">Rappel des 4 périodes de déclaration par an: </t>
  </si>
  <si>
    <t>dernière mise à jour le 28/05/19</t>
  </si>
  <si>
    <t xml:space="preserve"> - Saisonniers employés sur le terrtoire de la CC3F</t>
  </si>
  <si>
    <t>Personnes qui occupent des locaux dont le loyer est inférieur à 1€</t>
  </si>
  <si>
    <r>
      <t xml:space="preserve">Tarif de taxe de séjour 
/nuit /personne
</t>
    </r>
    <r>
      <rPr>
        <b/>
        <sz val="9"/>
        <color rgb="FFFF0000"/>
        <rFont val="Calibri"/>
        <family val="2"/>
        <scheme val="minor"/>
      </rPr>
      <t>PLAFOND à 1,10€</t>
    </r>
  </si>
  <si>
    <t>Taxe additionnelle Conseil Départemental 52</t>
  </si>
  <si>
    <t>Taxe de séjour</t>
  </si>
  <si>
    <t>Montant à Facturer</t>
  </si>
  <si>
    <t>Déclaration / reversement en avril</t>
  </si>
  <si>
    <t>Déclaration / reversement en juillet</t>
  </si>
  <si>
    <t>Déclaration / reversement en octobre</t>
  </si>
  <si>
    <t>Déclaration / reversement en janvier N+1</t>
  </si>
  <si>
    <t>Montant de la taxe de séjour  =</t>
  </si>
  <si>
    <t>Montant de la taxe de la taxe additionnelle Département =</t>
  </si>
  <si>
    <t>TAXE DE SEJOUR COMMUNAUTE DE COMMUNES DES TROIS FORETS - CC3F</t>
  </si>
  <si>
    <t>SEULES LES CASES JAUNES doivent être remplies</t>
  </si>
  <si>
    <t>Cochez</t>
  </si>
  <si>
    <t>Nom et prénom du loueur/gérant :</t>
  </si>
  <si>
    <t>Dénomination de l'hébergement :</t>
  </si>
  <si>
    <t>Classement :</t>
  </si>
  <si>
    <t xml:space="preserve">Compléter votre registre : </t>
  </si>
  <si>
    <r>
      <rPr>
        <u/>
        <sz val="11"/>
        <color theme="1"/>
        <rFont val="Calibri"/>
        <family val="2"/>
        <scheme val="minor"/>
      </rPr>
      <t xml:space="preserve">Personnes assujettis </t>
    </r>
    <r>
      <rPr>
        <sz val="11"/>
        <color theme="1"/>
        <rFont val="Calibri"/>
        <family val="2"/>
        <scheme val="minor"/>
      </rPr>
      <t>: personnes accueillies majeures et non exonérées</t>
    </r>
  </si>
  <si>
    <r>
      <rPr>
        <u/>
        <sz val="11"/>
        <color theme="1"/>
        <rFont val="Calibri"/>
        <family val="2"/>
        <scheme val="minor"/>
      </rPr>
      <t xml:space="preserve">Motif de l'exonération </t>
    </r>
    <r>
      <rPr>
        <sz val="11"/>
        <color theme="1"/>
        <rFont val="Calibri"/>
        <family val="2"/>
        <scheme val="minor"/>
      </rPr>
      <t>: sélectionner le motif dans la liste déroulante de choix.</t>
    </r>
  </si>
  <si>
    <t>Déclarer votre collecte :</t>
  </si>
  <si>
    <t xml:space="preserve">Deux moyens pour déclarer : </t>
  </si>
  <si>
    <r>
      <t xml:space="preserve"> - </t>
    </r>
    <r>
      <rPr>
        <b/>
        <sz val="11"/>
        <rFont val="Calibri"/>
        <family val="2"/>
        <scheme val="minor"/>
      </rPr>
      <t>par courrier ou mail :</t>
    </r>
    <r>
      <rPr>
        <sz val="11"/>
        <rFont val="Calibri"/>
        <family val="2"/>
        <scheme val="minor"/>
      </rPr>
      <t xml:space="preserve"> remplir et signer la dernière feuille récapitulative et la renvoyer  à l'adresse indiquée.</t>
    </r>
  </si>
  <si>
    <t>Centre des Finances Publiques</t>
  </si>
  <si>
    <t>Taxe de Séjour CC3F</t>
  </si>
  <si>
    <t>52120 Châteauvillain</t>
  </si>
  <si>
    <t>Place de l'Hôtel de Ville</t>
  </si>
  <si>
    <t>Ou par mail : : t052007@dgfip.finances.gouv.fr</t>
  </si>
  <si>
    <t>Déclarez</t>
  </si>
  <si>
    <t>RAPPEL 1 :</t>
  </si>
  <si>
    <t>RAPPEL 2 :</t>
  </si>
  <si>
    <r>
      <t xml:space="preserve">Période de collecte - voir </t>
    </r>
    <r>
      <rPr>
        <b/>
        <sz val="9"/>
        <color rgb="FFFF0000"/>
        <rFont val="Calibri"/>
        <family val="2"/>
        <scheme val="minor"/>
      </rPr>
      <t>RAPPEL 2</t>
    </r>
  </si>
  <si>
    <t>Rappel des tarifs en vigueur au 01/01/2019 (taxe départementale non incluse) plafonné à 1,10€/nuitée/pers:</t>
  </si>
  <si>
    <r>
      <rPr>
        <b/>
        <u/>
        <sz val="16"/>
        <color theme="1"/>
        <rFont val="Calibri"/>
        <family val="2"/>
        <scheme val="minor"/>
      </rPr>
      <t>NOTICE :</t>
    </r>
    <r>
      <rPr>
        <b/>
        <sz val="16"/>
        <color theme="1"/>
        <rFont val="Calibri"/>
        <family val="2"/>
        <scheme val="minor"/>
      </rPr>
      <t xml:space="preserve"> REGISTRE DU LOUEUR ET RECAPITULATIF POUR DECLARATION </t>
    </r>
    <r>
      <rPr>
        <b/>
        <sz val="16"/>
        <color theme="1"/>
        <rFont val="Calibri"/>
        <family val="2"/>
        <scheme val="minor"/>
      </rPr>
      <t xml:space="preserve">
(maximum 10 hébergements)</t>
    </r>
  </si>
  <si>
    <t>Vous pouvez alors visualiser le montant à facturer à vos locataires pour la totalité de leur séjour en fin de ligne.</t>
  </si>
  <si>
    <r>
      <rPr>
        <b/>
        <sz val="11"/>
        <rFont val="Calibri"/>
        <family val="2"/>
        <scheme val="minor"/>
      </rPr>
      <t>Pour régler par virement</t>
    </r>
    <r>
      <rPr>
        <sz val="11"/>
        <rFont val="Calibri"/>
        <family val="2"/>
        <scheme val="minor"/>
      </rPr>
      <t>, les coordonnées bancaires sont disponibles sur simple demande.</t>
    </r>
  </si>
  <si>
    <r>
      <rPr>
        <b/>
        <sz val="11"/>
        <rFont val="Calibri"/>
        <family val="2"/>
        <scheme val="minor"/>
      </rPr>
      <t>Pour régler par chèque</t>
    </r>
    <r>
      <rPr>
        <sz val="11"/>
        <rFont val="Calibri"/>
        <family val="2"/>
        <scheme val="minor"/>
      </rPr>
      <t>, déposer ou envoyer par courrier le règlement à l'ordre du Centre des Finances Publiques avec les bordereaux.</t>
    </r>
  </si>
  <si>
    <r>
      <t xml:space="preserve">Vous devez déclarer </t>
    </r>
    <r>
      <rPr>
        <b/>
        <sz val="11"/>
        <rFont val="Calibri"/>
        <family val="2"/>
        <scheme val="minor"/>
      </rPr>
      <t>et</t>
    </r>
    <r>
      <rPr>
        <sz val="11"/>
        <rFont val="Calibri"/>
        <family val="2"/>
        <scheme val="minor"/>
      </rPr>
      <t xml:space="preserve"> procéder au règlement du montant global pendant ces périodes. </t>
    </r>
    <r>
      <rPr>
        <u/>
        <sz val="11"/>
        <rFont val="Calibri"/>
        <family val="2"/>
        <scheme val="minor"/>
      </rPr>
      <t>Aucune facture à payer ne vous sera envoyée</t>
    </r>
    <r>
      <rPr>
        <sz val="11"/>
        <rFont val="Calibri"/>
        <family val="2"/>
        <scheme val="minor"/>
      </rPr>
      <t>. Seule une quittance de votre règlement vous sera transmise à réception du règlement accompagné de la déclaration.</t>
    </r>
  </si>
  <si>
    <t>Je soussigné (e) :</t>
  </si>
  <si>
    <t>déclare avoir reçu au titre de la taxe de séjour et conformément aux pièces et documents comptables en ma possession,</t>
  </si>
  <si>
    <t>pour la période :</t>
  </si>
  <si>
    <t xml:space="preserve">la somme totale de : </t>
  </si>
  <si>
    <t>dont :</t>
  </si>
  <si>
    <t>de taxe additionnelle pour le Conseil Départemental</t>
  </si>
  <si>
    <t>Pour déclarer : remplir et signer ci-dessous :</t>
  </si>
  <si>
    <t>Montant à facturer et à reverser au CFP</t>
  </si>
  <si>
    <t>Annexe  2-1</t>
  </si>
  <si>
    <t>Montant TOTAL de la taxe de séjour à facturer aux clients et à verser à la CC3F par l'hébergeur</t>
  </si>
  <si>
    <t>Annexe  2-2</t>
  </si>
  <si>
    <t>RECAPITULATIF POUR DECLARATION   - TAXE DE SEJOUR COMMUNAUTE DE COMMUNES DES TROIS FORETS</t>
  </si>
  <si>
    <t xml:space="preserve"> Annexe  2-1 :  FORMULAIRE REGISTRE  DU LOGEUR</t>
  </si>
  <si>
    <t>Seules les cases jaunes sont à remplir</t>
  </si>
  <si>
    <t>Sélectionner dans la liste de choix le classement 'Atout France' de votre hébergement. ATTENTION, seul ce classement officiel est pris en compte pour la détermination du tarif de la taxe de séjour. Les équivalences des labels comme les gîtes de France ne sont plus possibles.</t>
  </si>
  <si>
    <t xml:space="preserve">Dénomination de l'hébergement </t>
  </si>
  <si>
    <t>Période</t>
  </si>
  <si>
    <t>terrain de camping/caravanage 3*, 4* et 5* ou équivalent + emplacement aire de camping cars et parc de stationnement touristique par 24h</t>
  </si>
  <si>
    <r>
      <t>Entre le 1</t>
    </r>
    <r>
      <rPr>
        <b/>
        <vertAlign val="superscript"/>
        <sz val="11"/>
        <color theme="1"/>
        <rFont val="Calibri"/>
        <family val="2"/>
        <scheme val="minor"/>
      </rPr>
      <t>er</t>
    </r>
    <r>
      <rPr>
        <b/>
        <sz val="11"/>
        <color theme="1"/>
        <rFont val="Calibri"/>
        <family val="2"/>
        <scheme val="minor"/>
      </rPr>
      <t xml:space="preserve"> et le 30 avril :</t>
    </r>
    <r>
      <rPr>
        <sz val="11"/>
        <color theme="1"/>
        <rFont val="Calibri"/>
        <family val="2"/>
        <scheme val="minor"/>
      </rPr>
      <t xml:space="preserve"> déclaration de la taxe de séjour perçue entre le 1</t>
    </r>
    <r>
      <rPr>
        <vertAlign val="superscript"/>
        <sz val="11"/>
        <color theme="1"/>
        <rFont val="Calibri"/>
        <family val="2"/>
        <scheme val="minor"/>
      </rPr>
      <t>er</t>
    </r>
    <r>
      <rPr>
        <sz val="11"/>
        <color theme="1"/>
        <rFont val="Calibri"/>
        <family val="2"/>
        <scheme val="minor"/>
      </rPr>
      <t xml:space="preserve"> janvier et le 31 mars = </t>
    </r>
    <r>
      <rPr>
        <b/>
        <sz val="11"/>
        <color theme="1"/>
        <rFont val="Calibri"/>
        <family val="2"/>
        <scheme val="minor"/>
      </rPr>
      <t>2020/01</t>
    </r>
  </si>
  <si>
    <r>
      <t>Entre le 1</t>
    </r>
    <r>
      <rPr>
        <b/>
        <vertAlign val="superscript"/>
        <sz val="11"/>
        <color theme="1"/>
        <rFont val="Calibri"/>
        <family val="2"/>
        <scheme val="minor"/>
      </rPr>
      <t>er</t>
    </r>
    <r>
      <rPr>
        <b/>
        <sz val="11"/>
        <color theme="1"/>
        <rFont val="Calibri"/>
        <family val="2"/>
        <scheme val="minor"/>
      </rPr>
      <t xml:space="preserve"> et le 31 juillet :</t>
    </r>
    <r>
      <rPr>
        <sz val="11"/>
        <color theme="1"/>
        <rFont val="Calibri"/>
        <family val="2"/>
        <scheme val="minor"/>
      </rPr>
      <t xml:space="preserve"> déclaration de la taxe de séjour perçue entre le 1</t>
    </r>
    <r>
      <rPr>
        <vertAlign val="superscript"/>
        <sz val="11"/>
        <color theme="1"/>
        <rFont val="Calibri"/>
        <family val="2"/>
        <scheme val="minor"/>
      </rPr>
      <t>er</t>
    </r>
    <r>
      <rPr>
        <sz val="11"/>
        <color theme="1"/>
        <rFont val="Calibri"/>
        <family val="2"/>
        <scheme val="minor"/>
      </rPr>
      <t xml:space="preserve"> avril et le 30 juin = </t>
    </r>
    <r>
      <rPr>
        <b/>
        <sz val="11"/>
        <color theme="1"/>
        <rFont val="Calibri"/>
        <family val="2"/>
        <scheme val="minor"/>
      </rPr>
      <t>2020/02</t>
    </r>
  </si>
  <si>
    <r>
      <t>Entre le 1</t>
    </r>
    <r>
      <rPr>
        <b/>
        <vertAlign val="superscript"/>
        <sz val="11"/>
        <color theme="1"/>
        <rFont val="Calibri"/>
        <family val="2"/>
        <scheme val="minor"/>
      </rPr>
      <t>er</t>
    </r>
    <r>
      <rPr>
        <b/>
        <sz val="11"/>
        <color theme="1"/>
        <rFont val="Calibri"/>
        <family val="2"/>
        <scheme val="minor"/>
      </rPr>
      <t xml:space="preserve"> et le 30 octobre :</t>
    </r>
    <r>
      <rPr>
        <sz val="11"/>
        <color theme="1"/>
        <rFont val="Calibri"/>
        <family val="2"/>
        <scheme val="minor"/>
      </rPr>
      <t xml:space="preserve"> déclaration de la taxe de séjour perçue entre le 1</t>
    </r>
    <r>
      <rPr>
        <vertAlign val="superscript"/>
        <sz val="11"/>
        <color theme="1"/>
        <rFont val="Calibri"/>
        <family val="2"/>
        <scheme val="minor"/>
      </rPr>
      <t>er</t>
    </r>
    <r>
      <rPr>
        <sz val="11"/>
        <color theme="1"/>
        <rFont val="Calibri"/>
        <family val="2"/>
        <scheme val="minor"/>
      </rPr>
      <t xml:space="preserve"> juillet et le 30 septembre = </t>
    </r>
    <r>
      <rPr>
        <b/>
        <sz val="11"/>
        <color theme="1"/>
        <rFont val="Calibri"/>
        <family val="2"/>
        <scheme val="minor"/>
      </rPr>
      <t>2020/03</t>
    </r>
  </si>
  <si>
    <r>
      <t>Entre le 1</t>
    </r>
    <r>
      <rPr>
        <b/>
        <vertAlign val="superscript"/>
        <sz val="11"/>
        <color theme="1"/>
        <rFont val="Calibri"/>
        <family val="2"/>
        <scheme val="minor"/>
      </rPr>
      <t>er</t>
    </r>
    <r>
      <rPr>
        <b/>
        <sz val="11"/>
        <color theme="1"/>
        <rFont val="Calibri"/>
        <family val="2"/>
        <scheme val="minor"/>
      </rPr>
      <t xml:space="preserve"> et le 30 janvier N+1 :</t>
    </r>
    <r>
      <rPr>
        <sz val="11"/>
        <color theme="1"/>
        <rFont val="Calibri"/>
        <family val="2"/>
        <scheme val="minor"/>
      </rPr>
      <t xml:space="preserve"> déclaration de la taxe de séjour perçue entre le 1</t>
    </r>
    <r>
      <rPr>
        <vertAlign val="superscript"/>
        <sz val="11"/>
        <color theme="1"/>
        <rFont val="Calibri"/>
        <family val="2"/>
        <scheme val="minor"/>
      </rPr>
      <t>er</t>
    </r>
    <r>
      <rPr>
        <sz val="11"/>
        <color theme="1"/>
        <rFont val="Calibri"/>
        <family val="2"/>
        <scheme val="minor"/>
      </rPr>
      <t xml:space="preserve"> octobre et le 31 décembre = </t>
    </r>
    <r>
      <rPr>
        <b/>
        <sz val="11"/>
        <color theme="1"/>
        <rFont val="Calibri"/>
        <family val="2"/>
        <scheme val="minor"/>
      </rPr>
      <t>2020/04</t>
    </r>
  </si>
  <si>
    <t>2020/01</t>
  </si>
  <si>
    <t>2020/02</t>
  </si>
  <si>
    <t>2020/03</t>
  </si>
  <si>
    <t>2020/04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</si>
</sst>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0\ &quot;€&quot;;\-#,##0\ &quot;€&quot;"/>
    <numFmt numFmtId="8" formatCode="#,##0.00\ &quot;€&quot;;[Red]\-#,##0.00\ &quot;€&quot;"/>
    <numFmt numFmtId="164" formatCode="#,##0.00\ &quot;€&quot;"/>
    <numFmt numFmtId="165" formatCode="dd/mm/yy;@"/>
  </numFmts>
  <fonts count="52" x14ac:knownFonts="1">
    <font>
      <sz val="11"/>
      <color theme="1"/>
      <name val="Calibri"/>
      <family val="2"/>
      <scheme val="minor"/>
    </font>
    <font>
      <b/>
      <sz val="11"/>
      <color theme="1"/>
      <name val="Calibri"/>
      <family val="2"/>
      <scheme val="minor"/>
    </font>
    <font>
      <sz val="9"/>
      <color theme="1"/>
      <name val="Calibri"/>
      <family val="2"/>
      <scheme val="minor"/>
    </font>
    <font>
      <i/>
      <sz val="9"/>
      <color theme="1"/>
      <name val="Calibri"/>
      <family val="2"/>
      <scheme val="minor"/>
    </font>
    <font>
      <b/>
      <sz val="9"/>
      <color theme="1"/>
      <name val="Calibri"/>
      <family val="2"/>
      <scheme val="minor"/>
    </font>
    <font>
      <b/>
      <sz val="14"/>
      <color theme="1"/>
      <name val="Calibri"/>
      <family val="2"/>
      <scheme val="minor"/>
    </font>
    <font>
      <b/>
      <u/>
      <sz val="9"/>
      <color theme="1"/>
      <name val="Calibri"/>
      <family val="2"/>
      <scheme val="minor"/>
    </font>
    <font>
      <b/>
      <sz val="12"/>
      <color theme="1"/>
      <name val="Calibri"/>
      <family val="2"/>
      <scheme val="minor"/>
    </font>
    <font>
      <b/>
      <sz val="16"/>
      <color theme="1"/>
      <name val="Calibri"/>
      <family val="2"/>
      <scheme val="minor"/>
    </font>
    <font>
      <u/>
      <sz val="11"/>
      <color theme="1"/>
      <name val="Calibri"/>
      <family val="2"/>
      <scheme val="minor"/>
    </font>
    <font>
      <b/>
      <sz val="18"/>
      <color theme="1"/>
      <name val="Calibri"/>
      <family val="2"/>
      <scheme val="minor"/>
    </font>
    <font>
      <b/>
      <u/>
      <sz val="11"/>
      <color theme="1"/>
      <name val="Calibri"/>
      <family val="2"/>
      <scheme val="minor"/>
    </font>
    <font>
      <sz val="10"/>
      <color theme="1"/>
      <name val="Verdana"/>
      <family val="2"/>
    </font>
    <font>
      <b/>
      <sz val="11"/>
      <color rgb="FF000000"/>
      <name val="Calibri"/>
      <family val="2"/>
    </font>
    <font>
      <sz val="12"/>
      <color rgb="FF000000"/>
      <name val="Calibri"/>
      <family val="2"/>
    </font>
    <font>
      <sz val="10"/>
      <color rgb="FF000000"/>
      <name val="Calibri"/>
      <family val="2"/>
    </font>
    <font>
      <sz val="9"/>
      <color rgb="FF000000"/>
      <name val="Calibri"/>
      <family val="2"/>
    </font>
    <font>
      <b/>
      <u/>
      <sz val="11"/>
      <color rgb="FF000000"/>
      <name val="Calibri"/>
      <family val="2"/>
    </font>
    <font>
      <b/>
      <i/>
      <sz val="11"/>
      <color rgb="FFFF0000"/>
      <name val="Calibri"/>
      <family val="2"/>
      <scheme val="minor"/>
    </font>
    <font>
      <b/>
      <sz val="11"/>
      <color rgb="FFFF0000"/>
      <name val="Calibri"/>
      <family val="2"/>
      <scheme val="minor"/>
    </font>
    <font>
      <b/>
      <i/>
      <u/>
      <sz val="11"/>
      <color rgb="FFFF0000"/>
      <name val="Calibri"/>
      <family val="2"/>
      <scheme val="minor"/>
    </font>
    <font>
      <b/>
      <sz val="10"/>
      <color theme="1"/>
      <name val="Calibri"/>
      <family val="2"/>
      <scheme val="minor"/>
    </font>
    <font>
      <b/>
      <sz val="9"/>
      <color rgb="FFFF0000"/>
      <name val="Calibri"/>
      <family val="2"/>
      <scheme val="minor"/>
    </font>
    <font>
      <sz val="11"/>
      <color rgb="FFFF0000"/>
      <name val="Calibri"/>
      <family val="2"/>
      <scheme val="minor"/>
    </font>
    <font>
      <b/>
      <u/>
      <sz val="16"/>
      <color theme="1"/>
      <name val="Calibri"/>
      <family val="2"/>
      <scheme val="minor"/>
    </font>
    <font>
      <b/>
      <u/>
      <sz val="11"/>
      <color rgb="FFFF0000"/>
      <name val="Calibri"/>
      <family val="2"/>
      <scheme val="minor"/>
    </font>
    <font>
      <sz val="11"/>
      <name val="Calibri"/>
      <family val="2"/>
      <scheme val="minor"/>
    </font>
    <font>
      <b/>
      <sz val="11"/>
      <name val="Calibri"/>
      <family val="2"/>
      <scheme val="minor"/>
    </font>
    <font>
      <i/>
      <sz val="10"/>
      <color theme="1"/>
      <name val="Calibri"/>
      <family val="2"/>
      <scheme val="minor"/>
    </font>
    <font>
      <b/>
      <i/>
      <sz val="11"/>
      <color rgb="FF00B050"/>
      <name val="Calibri"/>
      <family val="2"/>
      <scheme val="minor"/>
    </font>
    <font>
      <b/>
      <sz val="11"/>
      <color rgb="FF00B050"/>
      <name val="Calibri"/>
      <family val="2"/>
      <scheme val="minor"/>
    </font>
    <font>
      <sz val="11"/>
      <color rgb="FF00B050"/>
      <name val="Calibri"/>
      <family val="2"/>
      <scheme val="minor"/>
    </font>
    <font>
      <u/>
      <sz val="11"/>
      <color rgb="FF00B050"/>
      <name val="Calibri"/>
      <family val="2"/>
      <scheme val="minor"/>
    </font>
    <font>
      <b/>
      <i/>
      <u/>
      <sz val="11"/>
      <color rgb="FF00B050"/>
      <name val="Calibri"/>
      <family val="2"/>
      <scheme val="minor"/>
    </font>
    <font>
      <b/>
      <sz val="9"/>
      <color indexed="8"/>
      <name val="Calibri"/>
      <family val="2"/>
      <scheme val="minor"/>
    </font>
    <font>
      <sz val="12"/>
      <color theme="1"/>
      <name val="Times New Roman"/>
      <family val="1"/>
    </font>
    <font>
      <b/>
      <sz val="12"/>
      <name val="Times New Roman"/>
      <family val="1"/>
    </font>
    <font>
      <sz val="10"/>
      <color indexed="8"/>
      <name val="Times New Roman"/>
      <family val="1"/>
    </font>
    <font>
      <sz val="10"/>
      <color theme="1"/>
      <name val="Times New Roman"/>
      <family val="1"/>
    </font>
    <font>
      <b/>
      <vertAlign val="superscript"/>
      <sz val="11"/>
      <color theme="1"/>
      <name val="Calibri"/>
      <family val="2"/>
      <scheme val="minor"/>
    </font>
    <font>
      <vertAlign val="superscript"/>
      <sz val="11"/>
      <color theme="1"/>
      <name val="Calibri"/>
      <family val="2"/>
      <scheme val="minor"/>
    </font>
    <font>
      <b/>
      <sz val="12"/>
      <color rgb="FFFF0000"/>
      <name val="Calibri"/>
      <family val="2"/>
      <scheme val="minor"/>
    </font>
    <font>
      <sz val="9"/>
      <color indexed="81"/>
      <name val="Tahoma"/>
      <family val="2"/>
    </font>
    <font>
      <b/>
      <sz val="9"/>
      <color indexed="81"/>
      <name val="Tahoma"/>
      <family val="2"/>
    </font>
    <font>
      <sz val="8"/>
      <name val="Calibri"/>
      <family val="2"/>
      <scheme val="minor"/>
    </font>
    <font>
      <u/>
      <sz val="11"/>
      <name val="Calibri"/>
      <family val="2"/>
      <scheme val="minor"/>
    </font>
    <font>
      <sz val="10"/>
      <color rgb="FF000000"/>
      <name val="Verdana"/>
      <family val="2"/>
    </font>
    <font>
      <b/>
      <sz val="10"/>
      <color theme="1"/>
      <name val="Verdana"/>
      <family val="2"/>
    </font>
    <font>
      <b/>
      <sz val="10"/>
      <color rgb="FF000000"/>
      <name val="Calibri"/>
      <family val="2"/>
    </font>
    <font>
      <sz val="11"/>
      <color theme="1"/>
      <name val="Verdana"/>
      <family val="2"/>
    </font>
    <font>
      <b/>
      <sz val="11"/>
      <color indexed="8"/>
      <name val="Calibri"/>
      <family val="2"/>
      <scheme val="minor"/>
    </font>
    <font>
      <b/>
      <i/>
      <sz val="12"/>
      <color theme="1"/>
      <name val="Calibri"/>
      <family val="2"/>
      <scheme val="minor"/>
    </font>
  </fonts>
  <fills count="12">
    <fill>
      <patternFill patternType="none"/>
    </fill>
    <fill>
      <patternFill patternType="gray125"/>
    </fill>
    <fill>
      <patternFill patternType="solid">
        <fgColor rgb="FF99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gray0625"/>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style="medium">
        <color theme="1"/>
      </left>
      <right style="medium">
        <color theme="1"/>
      </right>
      <top style="medium">
        <color theme="1"/>
      </top>
      <bottom style="medium">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theme="1"/>
      </left>
      <right style="medium">
        <color theme="1"/>
      </right>
      <top style="medium">
        <color theme="1"/>
      </top>
      <bottom/>
      <diagonal/>
    </border>
    <border>
      <left/>
      <right/>
      <top/>
      <bottom style="thin">
        <color indexed="64"/>
      </bottom>
      <diagonal/>
    </border>
  </borders>
  <cellStyleXfs count="1">
    <xf numFmtId="0" fontId="0" fillId="0" borderId="0"/>
  </cellStyleXfs>
  <cellXfs count="190">
    <xf numFmtId="0" fontId="0" fillId="0" borderId="0" xfId="0"/>
    <xf numFmtId="0" fontId="3" fillId="0" borderId="0" xfId="0" applyFont="1" applyAlignment="1">
      <alignment wrapText="1"/>
    </xf>
    <xf numFmtId="0" fontId="0" fillId="0" borderId="0" xfId="0" applyFont="1" applyAlignment="1">
      <alignment wrapText="1"/>
    </xf>
    <xf numFmtId="0" fontId="8" fillId="0" borderId="7" xfId="0" applyFont="1" applyBorder="1" applyAlignment="1">
      <alignment horizontal="center" vertical="center" wrapText="1"/>
    </xf>
    <xf numFmtId="0" fontId="11" fillId="0" borderId="0" xfId="0" applyFont="1" applyAlignment="1">
      <alignment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wrapText="1"/>
    </xf>
    <xf numFmtId="0" fontId="18" fillId="0" borderId="0" xfId="0" applyFont="1" applyAlignment="1">
      <alignment wrapText="1"/>
    </xf>
    <xf numFmtId="0" fontId="20" fillId="0" borderId="0" xfId="0" applyFont="1" applyAlignment="1">
      <alignment wrapText="1"/>
    </xf>
    <xf numFmtId="0" fontId="2" fillId="0" borderId="0" xfId="0" applyFont="1" applyAlignment="1">
      <alignment vertical="center" wrapText="1"/>
    </xf>
    <xf numFmtId="0" fontId="2" fillId="0" borderId="0" xfId="0" applyFont="1" applyAlignment="1">
      <alignment wrapText="1"/>
    </xf>
    <xf numFmtId="8" fontId="2" fillId="0" borderId="0"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wrapText="1"/>
    </xf>
    <xf numFmtId="0" fontId="2" fillId="0" borderId="12" xfId="0" applyFont="1" applyBorder="1" applyAlignment="1">
      <alignment wrapText="1"/>
    </xf>
    <xf numFmtId="0" fontId="4" fillId="0" borderId="12"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0" borderId="0" xfId="0" applyFont="1" applyAlignment="1" applyProtection="1">
      <alignment wrapText="1"/>
    </xf>
    <xf numFmtId="0" fontId="2" fillId="0" borderId="1" xfId="0" applyFont="1" applyBorder="1" applyAlignment="1" applyProtection="1">
      <alignment vertical="center" wrapText="1"/>
    </xf>
    <xf numFmtId="0" fontId="0" fillId="0" borderId="0" xfId="0" applyFont="1" applyAlignment="1" applyProtection="1">
      <alignment wrapText="1"/>
    </xf>
    <xf numFmtId="0" fontId="0" fillId="0" borderId="6" xfId="0" applyFont="1" applyBorder="1" applyAlignment="1" applyProtection="1">
      <alignment horizontal="center" vertical="center" wrapText="1"/>
    </xf>
    <xf numFmtId="164" fontId="0" fillId="0" borderId="6" xfId="0" applyNumberFormat="1"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164" fontId="1" fillId="0" borderId="7" xfId="0" applyNumberFormat="1" applyFont="1" applyBorder="1" applyAlignment="1" applyProtection="1">
      <alignment horizontal="center" vertical="center" wrapText="1"/>
    </xf>
    <xf numFmtId="0" fontId="14" fillId="0" borderId="0" xfId="0" applyFont="1" applyAlignment="1" applyProtection="1">
      <alignment horizontal="center" vertical="center" wrapText="1"/>
      <protection locked="0"/>
    </xf>
    <xf numFmtId="0" fontId="12" fillId="0" borderId="0" xfId="0" applyFont="1" applyAlignment="1" applyProtection="1">
      <alignment wrapText="1"/>
      <protection locked="0"/>
    </xf>
    <xf numFmtId="0" fontId="12" fillId="0" borderId="13" xfId="0" applyFont="1" applyBorder="1" applyAlignment="1" applyProtection="1">
      <alignment wrapText="1"/>
      <protection locked="0"/>
    </xf>
    <xf numFmtId="0" fontId="16" fillId="0" borderId="0" xfId="0" applyFont="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 fillId="0" borderId="25" xfId="0" applyFont="1" applyBorder="1" applyAlignment="1" applyProtection="1">
      <alignment horizontal="center" vertical="center" wrapText="1"/>
    </xf>
    <xf numFmtId="0" fontId="4" fillId="0" borderId="24" xfId="0" applyFont="1" applyBorder="1" applyAlignment="1">
      <alignment horizontal="right" wrapText="1"/>
    </xf>
    <xf numFmtId="0" fontId="4" fillId="0" borderId="0" xfId="0" applyFont="1" applyAlignment="1">
      <alignment vertical="center" wrapText="1"/>
    </xf>
    <xf numFmtId="164" fontId="5" fillId="3" borderId="4" xfId="0" applyNumberFormat="1" applyFont="1" applyFill="1" applyBorder="1" applyAlignment="1">
      <alignment wrapText="1"/>
    </xf>
    <xf numFmtId="0" fontId="0" fillId="0" borderId="6" xfId="0" applyNumberFormat="1" applyFont="1" applyBorder="1" applyAlignment="1" applyProtection="1">
      <alignment horizontal="left" vertical="center" wrapText="1"/>
    </xf>
    <xf numFmtId="164" fontId="2" fillId="5" borderId="1" xfId="0" applyNumberFormat="1" applyFont="1" applyFill="1" applyBorder="1" applyAlignment="1" applyProtection="1">
      <alignment horizontal="center" vertical="center" wrapText="1"/>
    </xf>
    <xf numFmtId="0" fontId="0" fillId="0" borderId="0" xfId="0" applyAlignment="1">
      <alignment horizontal="center" wrapText="1"/>
    </xf>
    <xf numFmtId="0" fontId="19" fillId="0" borderId="0" xfId="0" applyFont="1" applyAlignment="1">
      <alignment horizontal="center" wrapText="1"/>
    </xf>
    <xf numFmtId="0" fontId="0" fillId="0" borderId="0" xfId="0" applyFont="1" applyAlignment="1">
      <alignment horizontal="center" wrapText="1"/>
    </xf>
    <xf numFmtId="164" fontId="19" fillId="0" borderId="0" xfId="0" applyNumberFormat="1" applyFont="1" applyAlignment="1">
      <alignment horizontal="center" wrapText="1"/>
    </xf>
    <xf numFmtId="0" fontId="23" fillId="0" borderId="0" xfId="0" applyFont="1" applyAlignment="1">
      <alignment wrapText="1"/>
    </xf>
    <xf numFmtId="0" fontId="19" fillId="0" borderId="0" xfId="0" applyFont="1" applyAlignment="1">
      <alignment wrapText="1"/>
    </xf>
    <xf numFmtId="0" fontId="9" fillId="0" borderId="0" xfId="0" applyFont="1" applyAlignment="1">
      <alignment wrapText="1"/>
    </xf>
    <xf numFmtId="0" fontId="7"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6" fillId="0" borderId="0" xfId="0" applyFont="1" applyAlignment="1">
      <alignment horizontal="center" wrapText="1"/>
    </xf>
    <xf numFmtId="0" fontId="0" fillId="0" borderId="0" xfId="0" applyAlignment="1">
      <alignment wrapText="1"/>
    </xf>
    <xf numFmtId="0" fontId="15"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0" fillId="0" borderId="0" xfId="0" applyAlignment="1">
      <alignment horizontal="left" vertical="center" wrapText="1"/>
    </xf>
    <xf numFmtId="0" fontId="28"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6" fillId="0" borderId="1" xfId="0" applyFont="1" applyBorder="1" applyAlignment="1">
      <alignment horizontal="center" vertical="center" wrapText="1"/>
    </xf>
    <xf numFmtId="164" fontId="4" fillId="7" borderId="1" xfId="0" applyNumberFormat="1" applyFont="1" applyFill="1" applyBorder="1" applyAlignment="1">
      <alignment horizontal="center" vertical="center" wrapText="1"/>
    </xf>
    <xf numFmtId="164" fontId="5" fillId="8" borderId="4" xfId="0" applyNumberFormat="1" applyFont="1" applyFill="1" applyBorder="1" applyAlignment="1">
      <alignment wrapText="1"/>
    </xf>
    <xf numFmtId="164" fontId="30" fillId="7" borderId="0" xfId="0" applyNumberFormat="1" applyFont="1" applyFill="1" applyAlignment="1">
      <alignment horizontal="center" wrapText="1"/>
    </xf>
    <xf numFmtId="10" fontId="30" fillId="7" borderId="0" xfId="0" applyNumberFormat="1" applyFont="1" applyFill="1" applyAlignment="1">
      <alignment horizontal="center" wrapText="1"/>
    </xf>
    <xf numFmtId="0" fontId="33" fillId="0" borderId="0" xfId="0" applyFont="1" applyAlignment="1">
      <alignment wrapText="1"/>
    </xf>
    <xf numFmtId="165" fontId="2" fillId="9" borderId="1" xfId="0" applyNumberFormat="1" applyFont="1" applyFill="1" applyBorder="1" applyAlignment="1" applyProtection="1">
      <alignment horizontal="center" vertical="center" wrapText="1"/>
      <protection locked="0"/>
    </xf>
    <xf numFmtId="5" fontId="2" fillId="9" borderId="1" xfId="0" applyNumberFormat="1" applyFont="1" applyFill="1" applyBorder="1" applyAlignment="1" applyProtection="1">
      <alignment horizontal="center" vertical="center" wrapText="1"/>
      <protection locked="0"/>
    </xf>
    <xf numFmtId="5" fontId="2" fillId="9" borderId="1" xfId="0" applyNumberFormat="1" applyFont="1" applyFill="1" applyBorder="1" applyAlignment="1" applyProtection="1">
      <alignment wrapText="1"/>
      <protection locked="0"/>
    </xf>
    <xf numFmtId="0" fontId="2" fillId="9"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left" vertical="center" wrapText="1"/>
      <protection locked="0"/>
    </xf>
    <xf numFmtId="0" fontId="0" fillId="0" borderId="0" xfId="0" applyAlignment="1" applyProtection="1">
      <alignment wrapText="1"/>
      <protection locked="0"/>
    </xf>
    <xf numFmtId="164" fontId="10" fillId="10" borderId="4" xfId="0" applyNumberFormat="1" applyFont="1" applyFill="1" applyBorder="1" applyAlignment="1">
      <alignment wrapText="1"/>
    </xf>
    <xf numFmtId="0" fontId="2" fillId="9" borderId="0" xfId="0" applyFont="1" applyFill="1" applyAlignment="1">
      <alignment wrapText="1"/>
    </xf>
    <xf numFmtId="0" fontId="1" fillId="0" borderId="0" xfId="0" applyFont="1" applyAlignment="1">
      <alignment horizontal="justify" vertical="center"/>
    </xf>
    <xf numFmtId="0" fontId="0" fillId="0" borderId="0" xfId="0" applyAlignment="1">
      <alignment horizontal="justify" vertical="center"/>
    </xf>
    <xf numFmtId="0" fontId="2" fillId="0" borderId="1" xfId="0" applyFont="1" applyBorder="1" applyAlignment="1" applyProtection="1">
      <alignment horizontal="center" vertical="center" wrapText="1"/>
    </xf>
    <xf numFmtId="164" fontId="4" fillId="0" borderId="1" xfId="0" applyNumberFormat="1" applyFont="1" applyBorder="1" applyAlignment="1" applyProtection="1">
      <alignment horizontal="center" vertical="center" wrapText="1"/>
    </xf>
    <xf numFmtId="164" fontId="4" fillId="7" borderId="1" xfId="0" applyNumberFormat="1" applyFont="1" applyFill="1" applyBorder="1" applyAlignment="1" applyProtection="1">
      <alignment horizontal="center" vertical="center" wrapText="1"/>
    </xf>
    <xf numFmtId="164" fontId="5" fillId="8" borderId="4" xfId="0" applyNumberFormat="1" applyFont="1" applyFill="1" applyBorder="1" applyAlignment="1" applyProtection="1">
      <alignment wrapText="1"/>
    </xf>
    <xf numFmtId="164" fontId="10" fillId="10" borderId="4" xfId="0" applyNumberFormat="1" applyFont="1" applyFill="1" applyBorder="1" applyAlignment="1" applyProtection="1">
      <alignment wrapText="1"/>
    </xf>
    <xf numFmtId="0" fontId="0" fillId="0" borderId="0" xfId="0" applyAlignment="1">
      <alignment horizontal="center" vertical="center"/>
    </xf>
    <xf numFmtId="0" fontId="0" fillId="0" borderId="0" xfId="0" applyAlignment="1" applyProtection="1">
      <alignment vertical="center" wrapText="1"/>
      <protection locked="0"/>
    </xf>
    <xf numFmtId="0" fontId="15" fillId="9" borderId="0" xfId="0" applyFont="1" applyFill="1" applyAlignment="1" applyProtection="1">
      <alignment horizontal="left" vertical="center" wrapText="1"/>
      <protection locked="0"/>
    </xf>
    <xf numFmtId="0" fontId="12" fillId="9" borderId="0" xfId="0" applyFont="1" applyFill="1" applyAlignment="1" applyProtection="1">
      <alignment vertical="center" wrapText="1"/>
      <protection locked="0"/>
    </xf>
    <xf numFmtId="0" fontId="12" fillId="9" borderId="0" xfId="0" applyFont="1" applyFill="1" applyAlignment="1" applyProtection="1">
      <alignment wrapText="1"/>
      <protection locked="0"/>
    </xf>
    <xf numFmtId="0" fontId="16" fillId="9" borderId="0" xfId="0" applyFont="1" applyFill="1" applyAlignment="1" applyProtection="1">
      <alignment horizontal="left" vertical="center" wrapText="1"/>
      <protection locked="0"/>
    </xf>
    <xf numFmtId="0" fontId="2" fillId="0" borderId="1" xfId="0" applyFont="1" applyBorder="1" applyAlignment="1">
      <alignment horizontal="center" vertical="center" wrapText="1"/>
    </xf>
    <xf numFmtId="0" fontId="12" fillId="0" borderId="0" xfId="0" applyFont="1" applyAlignment="1" applyProtection="1">
      <alignment vertical="center" wrapText="1"/>
      <protection locked="0"/>
    </xf>
    <xf numFmtId="0" fontId="15" fillId="0" borderId="0" xfId="0" applyFont="1" applyAlignment="1" applyProtection="1">
      <alignment horizontal="right" vertical="center" wrapText="1"/>
      <protection locked="0"/>
    </xf>
    <xf numFmtId="0" fontId="4" fillId="0" borderId="0" xfId="0" applyFont="1" applyAlignment="1">
      <alignment wrapText="1"/>
    </xf>
    <xf numFmtId="0" fontId="34" fillId="0" borderId="0" xfId="0" applyFont="1" applyAlignment="1">
      <alignment wrapText="1"/>
    </xf>
    <xf numFmtId="0" fontId="22" fillId="0" borderId="0" xfId="0" applyFont="1" applyAlignment="1">
      <alignment wrapText="1"/>
    </xf>
    <xf numFmtId="0" fontId="1" fillId="0" borderId="1" xfId="0" applyFont="1" applyBorder="1" applyAlignment="1">
      <alignment horizontal="justify" vertical="center"/>
    </xf>
    <xf numFmtId="0" fontId="36" fillId="5" borderId="0" xfId="0" applyFont="1" applyFill="1" applyAlignment="1">
      <alignment horizontal="center"/>
    </xf>
    <xf numFmtId="0" fontId="26" fillId="0" borderId="0" xfId="0" applyFont="1" applyBorder="1" applyAlignment="1">
      <alignment horizontal="center" wrapText="1"/>
    </xf>
    <xf numFmtId="0" fontId="46" fillId="0" borderId="0" xfId="0" applyFont="1" applyAlignment="1" applyProtection="1">
      <alignment vertical="center" wrapText="1"/>
      <protection locked="0"/>
    </xf>
    <xf numFmtId="164" fontId="0" fillId="0" borderId="0" xfId="0" applyNumberFormat="1" applyAlignment="1" applyProtection="1">
      <alignment wrapText="1"/>
    </xf>
    <xf numFmtId="0" fontId="47" fillId="0" borderId="0" xfId="0" applyFont="1" applyAlignment="1" applyProtection="1">
      <alignment vertical="center" wrapText="1"/>
    </xf>
    <xf numFmtId="164" fontId="48"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Alignment="1" applyProtection="1">
      <alignment vertical="center" wrapText="1"/>
    </xf>
    <xf numFmtId="0" fontId="35" fillId="0" borderId="0" xfId="0" applyFont="1" applyFill="1"/>
    <xf numFmtId="0" fontId="2" fillId="0" borderId="0" xfId="0" applyFont="1" applyFill="1" applyAlignment="1">
      <alignment wrapText="1"/>
    </xf>
    <xf numFmtId="0" fontId="2" fillId="0" borderId="0" xfId="0" applyFont="1" applyFill="1" applyAlignment="1" applyProtection="1">
      <alignment wrapText="1"/>
    </xf>
    <xf numFmtId="0" fontId="4" fillId="11" borderId="0" xfId="0" applyFont="1" applyFill="1" applyAlignment="1">
      <alignment vertical="center" wrapText="1"/>
    </xf>
    <xf numFmtId="0" fontId="34" fillId="11" borderId="0" xfId="0" applyFont="1" applyFill="1" applyAlignment="1">
      <alignment vertical="center" wrapText="1"/>
    </xf>
    <xf numFmtId="0" fontId="2" fillId="9" borderId="1" xfId="0"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165" fontId="4" fillId="0" borderId="5"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165" fontId="4" fillId="0" borderId="1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Border="1" applyAlignment="1">
      <alignment wrapText="1"/>
    </xf>
    <xf numFmtId="0" fontId="2" fillId="0" borderId="1" xfId="0" applyFont="1" applyBorder="1" applyAlignment="1">
      <alignment horizontal="left" vertical="center" wrapText="1"/>
    </xf>
    <xf numFmtId="0" fontId="2" fillId="9" borderId="1" xfId="0" applyFont="1" applyFill="1" applyBorder="1" applyAlignment="1" applyProtection="1">
      <alignment horizontal="center" vertical="center" wrapText="1"/>
      <protection locked="0"/>
    </xf>
    <xf numFmtId="0" fontId="0" fillId="9" borderId="1" xfId="0" applyFill="1" applyBorder="1" applyAlignment="1" applyProtection="1">
      <alignment wrapText="1"/>
      <protection locked="0"/>
    </xf>
    <xf numFmtId="0" fontId="0" fillId="9" borderId="20" xfId="0" applyFont="1" applyFill="1" applyBorder="1" applyAlignment="1" applyProtection="1">
      <alignment horizontal="center" vertical="center" wrapText="1"/>
      <protection locked="0"/>
    </xf>
    <xf numFmtId="0" fontId="0" fillId="9" borderId="20" xfId="0" applyFill="1" applyBorder="1" applyAlignment="1" applyProtection="1">
      <alignment wrapText="1"/>
      <protection locked="0"/>
    </xf>
    <xf numFmtId="164" fontId="1" fillId="5" borderId="21" xfId="0" applyNumberFormat="1" applyFont="1" applyFill="1" applyBorder="1" applyAlignment="1" applyProtection="1">
      <alignment horizontal="center" vertical="center" wrapText="1"/>
      <protection locked="0"/>
    </xf>
    <xf numFmtId="164" fontId="1" fillId="5" borderId="21" xfId="0" applyNumberFormat="1" applyFont="1" applyFill="1" applyBorder="1" applyAlignment="1">
      <alignment wrapText="1"/>
    </xf>
    <xf numFmtId="164" fontId="1" fillId="5" borderId="22" xfId="0" applyNumberFormat="1" applyFont="1" applyFill="1" applyBorder="1" applyAlignment="1">
      <alignment wrapText="1"/>
    </xf>
    <xf numFmtId="0" fontId="2" fillId="0" borderId="20" xfId="0" applyFont="1" applyBorder="1" applyAlignment="1">
      <alignment horizontal="center" vertical="center" wrapText="1"/>
    </xf>
    <xf numFmtId="0" fontId="0" fillId="0" borderId="23" xfId="0"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wrapText="1"/>
    </xf>
    <xf numFmtId="0" fontId="2" fillId="5" borderId="1" xfId="0" applyFont="1" applyFill="1" applyBorder="1" applyAlignment="1">
      <alignment vertical="center" wrapText="1"/>
    </xf>
    <xf numFmtId="0" fontId="3" fillId="0" borderId="0" xfId="0" applyFont="1" applyAlignment="1">
      <alignment horizontal="left" wrapText="1"/>
    </xf>
    <xf numFmtId="0" fontId="0" fillId="0" borderId="0" xfId="0" applyAlignment="1">
      <alignment horizontal="left" wrapText="1"/>
    </xf>
    <xf numFmtId="0" fontId="18" fillId="5" borderId="0" xfId="0" applyFont="1" applyFill="1" applyAlignment="1">
      <alignment horizontal="left" wrapText="1"/>
    </xf>
    <xf numFmtId="0" fontId="19" fillId="5" borderId="0" xfId="0" applyFont="1" applyFill="1" applyAlignment="1">
      <alignment horizontal="left" wrapText="1"/>
    </xf>
    <xf numFmtId="0" fontId="5" fillId="11" borderId="16"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5" fillId="11" borderId="17" xfId="0" applyFont="1" applyFill="1" applyBorder="1" applyAlignment="1">
      <alignment horizontal="center" vertical="center" wrapText="1"/>
    </xf>
    <xf numFmtId="0" fontId="7" fillId="0" borderId="1" xfId="0" applyFont="1" applyBorder="1" applyAlignment="1">
      <alignment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2" fillId="9" borderId="1" xfId="0" applyNumberFormat="1" applyFont="1" applyFill="1" applyBorder="1" applyAlignment="1" applyProtection="1">
      <alignment horizontal="center" vertical="center" wrapText="1"/>
      <protection locked="0"/>
    </xf>
    <xf numFmtId="0" fontId="0" fillId="9" borderId="1" xfId="0" applyNumberFormat="1" applyFill="1" applyBorder="1" applyAlignment="1" applyProtection="1">
      <alignment wrapText="1"/>
      <protection locked="0"/>
    </xf>
    <xf numFmtId="0" fontId="4" fillId="7" borderId="1" xfId="0" applyFont="1" applyFill="1" applyBorder="1" applyAlignment="1">
      <alignment horizontal="center" vertical="center" wrapText="1"/>
    </xf>
    <xf numFmtId="165" fontId="5" fillId="8" borderId="2" xfId="0" applyNumberFormat="1" applyFont="1" applyFill="1" applyBorder="1" applyAlignment="1">
      <alignment horizontal="center" vertical="center" wrapText="1"/>
    </xf>
    <xf numFmtId="0" fontId="5" fillId="8" borderId="3" xfId="0" applyFont="1" applyFill="1" applyBorder="1" applyAlignment="1">
      <alignment horizontal="center" vertical="center" wrapText="1"/>
    </xf>
    <xf numFmtId="165" fontId="5" fillId="10" borderId="2" xfId="0" applyNumberFormat="1" applyFont="1" applyFill="1" applyBorder="1" applyAlignment="1">
      <alignment horizontal="center" vertical="center" wrapText="1"/>
    </xf>
    <xf numFmtId="0" fontId="5" fillId="10" borderId="3" xfId="0" applyFont="1" applyFill="1" applyBorder="1" applyAlignment="1">
      <alignment horizontal="center" vertical="center" wrapText="1"/>
    </xf>
    <xf numFmtId="165" fontId="5" fillId="8" borderId="19" xfId="0" applyNumberFormat="1" applyFont="1" applyFill="1" applyBorder="1" applyAlignment="1">
      <alignment horizontal="center" vertical="center" wrapText="1"/>
    </xf>
    <xf numFmtId="0" fontId="5" fillId="8" borderId="12" xfId="0" applyFont="1" applyFill="1" applyBorder="1" applyAlignment="1">
      <alignment horizontal="center" vertical="center" wrapText="1"/>
    </xf>
    <xf numFmtId="0" fontId="4" fillId="0" borderId="5" xfId="0" applyFont="1" applyBorder="1" applyAlignment="1">
      <alignment horizontal="center" vertical="center" wrapText="1"/>
    </xf>
    <xf numFmtId="0" fontId="21" fillId="0" borderId="1" xfId="0" applyFont="1" applyBorder="1" applyAlignment="1">
      <alignment horizontal="center" vertical="center" wrapText="1"/>
    </xf>
    <xf numFmtId="0" fontId="35" fillId="0" borderId="12" xfId="0" applyFont="1" applyFill="1" applyBorder="1" applyAlignment="1">
      <alignment horizontal="left" vertical="center" wrapText="1"/>
    </xf>
    <xf numFmtId="0" fontId="38" fillId="0" borderId="12" xfId="0" applyFont="1" applyFill="1" applyBorder="1" applyAlignment="1">
      <alignment horizontal="left" vertical="center" wrapText="1"/>
    </xf>
    <xf numFmtId="0" fontId="0" fillId="9" borderId="1" xfId="0" applyNumberFormat="1" applyFont="1" applyFill="1" applyBorder="1" applyAlignment="1" applyProtection="1">
      <alignment wrapText="1"/>
      <protection locked="0"/>
    </xf>
    <xf numFmtId="164" fontId="1" fillId="5" borderId="21" xfId="0" applyNumberFormat="1" applyFont="1" applyFill="1" applyBorder="1" applyAlignment="1" applyProtection="1">
      <alignment horizontal="center" vertical="center" wrapText="1"/>
    </xf>
    <xf numFmtId="164" fontId="1" fillId="5" borderId="21" xfId="0" applyNumberFormat="1" applyFont="1" applyFill="1" applyBorder="1" applyAlignment="1" applyProtection="1">
      <alignment wrapText="1"/>
    </xf>
    <xf numFmtId="164" fontId="1" fillId="5" borderId="22" xfId="0" applyNumberFormat="1" applyFont="1" applyFill="1" applyBorder="1" applyAlignment="1" applyProtection="1">
      <alignment wrapText="1"/>
    </xf>
    <xf numFmtId="0" fontId="35" fillId="0" borderId="12" xfId="0" applyFont="1" applyFill="1" applyBorder="1" applyAlignment="1">
      <alignment horizontal="left" wrapText="1"/>
    </xf>
    <xf numFmtId="0" fontId="37" fillId="0" borderId="12" xfId="0" applyFont="1" applyFill="1" applyBorder="1" applyAlignment="1">
      <alignment horizontal="left" wrapText="1"/>
    </xf>
    <xf numFmtId="49" fontId="2" fillId="9" borderId="1" xfId="0" applyNumberFormat="1" applyFont="1" applyFill="1" applyBorder="1" applyAlignment="1" applyProtection="1">
      <alignment horizontal="center" vertical="center" wrapText="1"/>
      <protection locked="0"/>
    </xf>
    <xf numFmtId="0" fontId="16" fillId="0" borderId="18"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16" fillId="0" borderId="19"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2" fillId="0" borderId="0" xfId="0" applyFont="1" applyAlignment="1" applyProtection="1">
      <alignment vertical="center" wrapText="1"/>
      <protection locked="0"/>
    </xf>
    <xf numFmtId="0" fontId="17" fillId="0" borderId="12"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17"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3" fillId="0" borderId="0" xfId="0" applyFont="1" applyAlignment="1" applyProtection="1">
      <alignment horizontal="justify" vertical="center" wrapText="1"/>
      <protection locked="0"/>
    </xf>
    <xf numFmtId="0" fontId="1" fillId="0" borderId="7" xfId="0" applyFont="1" applyBorder="1" applyAlignment="1" applyProtection="1">
      <alignment horizontal="center" vertical="center" wrapText="1"/>
    </xf>
    <xf numFmtId="0" fontId="46" fillId="0" borderId="0" xfId="0" applyFont="1" applyAlignment="1" applyProtection="1">
      <alignment horizontal="left" vertical="center" wrapText="1"/>
      <protection locked="0"/>
    </xf>
    <xf numFmtId="0" fontId="49" fillId="0" borderId="0" xfId="0" applyFont="1" applyAlignment="1" applyProtection="1">
      <alignment wrapText="1"/>
      <protection locked="0"/>
    </xf>
    <xf numFmtId="0" fontId="0" fillId="0" borderId="0" xfId="0" applyAlignment="1" applyProtection="1">
      <alignment wrapText="1"/>
      <protection locked="0"/>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50" fillId="10" borderId="0" xfId="0" applyFont="1" applyFill="1" applyAlignment="1">
      <alignment horizontal="center" vertical="center" wrapText="1"/>
    </xf>
    <xf numFmtId="0" fontId="5" fillId="10" borderId="0" xfId="0" applyFont="1" applyFill="1" applyBorder="1" applyAlignment="1" applyProtection="1">
      <alignment vertical="center" wrapText="1"/>
    </xf>
    <xf numFmtId="0" fontId="0" fillId="10" borderId="0" xfId="0" applyFill="1" applyAlignment="1">
      <alignment vertical="center" wrapText="1"/>
    </xf>
    <xf numFmtId="0" fontId="0" fillId="4"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0" fillId="0" borderId="1" xfId="0" applyBorder="1" applyAlignment="1" applyProtection="1">
      <alignment wrapText="1"/>
    </xf>
    <xf numFmtId="0" fontId="41" fillId="0" borderId="26" xfId="0" applyFont="1" applyFill="1" applyBorder="1" applyAlignment="1" applyProtection="1">
      <alignment horizontal="center" vertical="center" wrapText="1"/>
    </xf>
    <xf numFmtId="0" fontId="0" fillId="4" borderId="8" xfId="0" applyFont="1" applyFill="1" applyBorder="1" applyAlignment="1" applyProtection="1">
      <alignment horizontal="center" vertical="center" wrapText="1"/>
    </xf>
    <xf numFmtId="0" fontId="0" fillId="4" borderId="9" xfId="0"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51" fillId="9" borderId="0" xfId="0" applyFont="1" applyFill="1" applyAlignment="1" applyProtection="1">
      <alignment horizontal="center" wrapText="1"/>
    </xf>
  </cellXfs>
  <cellStyles count="1">
    <cellStyle name="Normal" xfId="0" builtinId="0"/>
  </cellStyles>
  <dxfs count="0"/>
  <tableStyles count="0" defaultTableStyle="TableStyleMedium2" defaultPivotStyle="PivotStyleMedium9"/>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B101"/>
  <sheetViews>
    <sheetView topLeftCell="A46" workbookViewId="0">
      <selection activeCell="A53" sqref="A53"/>
    </sheetView>
  </sheetViews>
  <sheetFormatPr baseColWidth="10" defaultColWidth="11.42578125" defaultRowHeight="15" x14ac:dyDescent="0.25"/>
  <cols>
    <col min="1" max="1" width="136" style="49" customWidth="1"/>
    <col min="2" max="2" width="26.42578125" style="38" bestFit="1" customWidth="1"/>
    <col min="3" max="16384" width="11.42578125" style="49"/>
  </cols>
  <sheetData>
    <row r="1" spans="1:2" ht="57.75" customHeight="1" thickBot="1" x14ac:dyDescent="0.3">
      <c r="A1" s="3" t="s">
        <v>120</v>
      </c>
    </row>
    <row r="2" spans="1:2" ht="15.75" x14ac:dyDescent="0.25">
      <c r="A2" s="91"/>
    </row>
    <row r="3" spans="1:2" x14ac:dyDescent="0.25">
      <c r="A3" s="39" t="s">
        <v>56</v>
      </c>
    </row>
    <row r="4" spans="1:2" x14ac:dyDescent="0.25">
      <c r="A4" s="39" t="s">
        <v>138</v>
      </c>
    </row>
    <row r="5" spans="1:2" x14ac:dyDescent="0.25">
      <c r="A5" s="53" t="s">
        <v>85</v>
      </c>
    </row>
    <row r="7" spans="1:2" x14ac:dyDescent="0.25">
      <c r="A7" s="4" t="s">
        <v>101</v>
      </c>
    </row>
    <row r="8" spans="1:2" s="2" customFormat="1" x14ac:dyDescent="0.25">
      <c r="A8" s="2" t="s">
        <v>57</v>
      </c>
      <c r="B8" s="40"/>
    </row>
    <row r="9" spans="1:2" s="2" customFormat="1" x14ac:dyDescent="0.25">
      <c r="B9" s="40"/>
    </row>
    <row r="10" spans="1:2" s="2" customFormat="1" x14ac:dyDescent="0.25">
      <c r="A10" s="4" t="s">
        <v>58</v>
      </c>
      <c r="B10" s="40"/>
    </row>
    <row r="11" spans="1:2" s="2" customFormat="1" x14ac:dyDescent="0.25">
      <c r="A11" s="44" t="s">
        <v>68</v>
      </c>
      <c r="B11" s="40"/>
    </row>
    <row r="12" spans="1:2" s="2" customFormat="1" x14ac:dyDescent="0.25">
      <c r="A12" s="2" t="s">
        <v>69</v>
      </c>
      <c r="B12" s="40"/>
    </row>
    <row r="13" spans="1:2" s="2" customFormat="1" x14ac:dyDescent="0.25">
      <c r="A13" s="2" t="s">
        <v>70</v>
      </c>
      <c r="B13" s="40"/>
    </row>
    <row r="14" spans="1:2" s="2" customFormat="1" x14ac:dyDescent="0.25">
      <c r="A14" s="2" t="s">
        <v>71</v>
      </c>
      <c r="B14" s="40"/>
    </row>
    <row r="15" spans="1:2" s="2" customFormat="1" x14ac:dyDescent="0.25">
      <c r="A15" s="2" t="s">
        <v>72</v>
      </c>
      <c r="B15" s="40"/>
    </row>
    <row r="16" spans="1:2" s="2" customFormat="1" x14ac:dyDescent="0.25">
      <c r="B16" s="40"/>
    </row>
    <row r="17" spans="1:2" s="2" customFormat="1" x14ac:dyDescent="0.25">
      <c r="A17" s="4" t="s">
        <v>102</v>
      </c>
      <c r="B17" s="40"/>
    </row>
    <row r="18" spans="1:2" s="2" customFormat="1" ht="30" x14ac:dyDescent="0.25">
      <c r="A18" s="2" t="s">
        <v>59</v>
      </c>
      <c r="B18" s="40"/>
    </row>
    <row r="19" spans="1:2" s="2" customFormat="1" x14ac:dyDescent="0.25">
      <c r="B19" s="40"/>
    </row>
    <row r="20" spans="1:2" s="2" customFormat="1" x14ac:dyDescent="0.25">
      <c r="A20" s="4" t="s">
        <v>103</v>
      </c>
      <c r="B20" s="40"/>
    </row>
    <row r="21" spans="1:2" s="2" customFormat="1" ht="30" x14ac:dyDescent="0.25">
      <c r="A21" s="2" t="s">
        <v>139</v>
      </c>
      <c r="B21" s="40"/>
    </row>
    <row r="24" spans="1:2" x14ac:dyDescent="0.25">
      <c r="A24" s="62" t="s">
        <v>119</v>
      </c>
    </row>
    <row r="25" spans="1:2" x14ac:dyDescent="0.25">
      <c r="A25" s="9"/>
    </row>
    <row r="26" spans="1:2" ht="24" customHeight="1" x14ac:dyDescent="0.25">
      <c r="A26" s="54" t="s">
        <v>39</v>
      </c>
      <c r="B26" s="61" t="s">
        <v>73</v>
      </c>
    </row>
    <row r="27" spans="1:2" x14ac:dyDescent="0.25">
      <c r="A27" s="54" t="s">
        <v>37</v>
      </c>
      <c r="B27" s="60">
        <v>0.5</v>
      </c>
    </row>
    <row r="28" spans="1:2" x14ac:dyDescent="0.25">
      <c r="A28" s="54" t="s">
        <v>36</v>
      </c>
      <c r="B28" s="60">
        <v>0.6</v>
      </c>
    </row>
    <row r="29" spans="1:2" x14ac:dyDescent="0.25">
      <c r="A29" s="54" t="s">
        <v>34</v>
      </c>
      <c r="B29" s="60">
        <v>0.8</v>
      </c>
    </row>
    <row r="30" spans="1:2" x14ac:dyDescent="0.25">
      <c r="A30" s="54" t="s">
        <v>35</v>
      </c>
      <c r="B30" s="60">
        <v>1.1000000000000001</v>
      </c>
    </row>
    <row r="31" spans="1:2" x14ac:dyDescent="0.25">
      <c r="A31" s="54" t="s">
        <v>33</v>
      </c>
      <c r="B31" s="60">
        <v>1.1000000000000001</v>
      </c>
    </row>
    <row r="32" spans="1:2" x14ac:dyDescent="0.25">
      <c r="A32" s="54" t="s">
        <v>142</v>
      </c>
      <c r="B32" s="60">
        <v>0.5</v>
      </c>
    </row>
    <row r="33" spans="1:2" x14ac:dyDescent="0.25">
      <c r="A33" s="54" t="s">
        <v>38</v>
      </c>
      <c r="B33" s="60">
        <v>0.2</v>
      </c>
    </row>
    <row r="34" spans="1:2" x14ac:dyDescent="0.25">
      <c r="A34" s="8"/>
      <c r="B34" s="41"/>
    </row>
    <row r="35" spans="1:2" x14ac:dyDescent="0.25">
      <c r="A35" s="49" t="s">
        <v>60</v>
      </c>
    </row>
    <row r="37" spans="1:2" x14ac:dyDescent="0.25">
      <c r="A37" s="4" t="s">
        <v>104</v>
      </c>
    </row>
    <row r="38" spans="1:2" x14ac:dyDescent="0.25">
      <c r="A38" s="4"/>
    </row>
    <row r="39" spans="1:2" x14ac:dyDescent="0.25">
      <c r="A39" s="49" t="s">
        <v>64</v>
      </c>
    </row>
    <row r="40" spans="1:2" s="43" customFormat="1" x14ac:dyDescent="0.25">
      <c r="A40" s="43" t="s">
        <v>65</v>
      </c>
      <c r="B40" s="39"/>
    </row>
    <row r="41" spans="1:2" x14ac:dyDescent="0.25">
      <c r="A41" s="49" t="s">
        <v>105</v>
      </c>
    </row>
    <row r="42" spans="1:2" x14ac:dyDescent="0.25">
      <c r="A42" s="56" t="s">
        <v>61</v>
      </c>
    </row>
    <row r="43" spans="1:2" x14ac:dyDescent="0.25">
      <c r="A43" s="55" t="s">
        <v>62</v>
      </c>
    </row>
    <row r="44" spans="1:2" x14ac:dyDescent="0.25">
      <c r="A44" s="55" t="s">
        <v>86</v>
      </c>
    </row>
    <row r="45" spans="1:2" x14ac:dyDescent="0.25">
      <c r="A45" s="55" t="s">
        <v>63</v>
      </c>
    </row>
    <row r="46" spans="1:2" x14ac:dyDescent="0.25">
      <c r="A46" s="55" t="s">
        <v>74</v>
      </c>
    </row>
    <row r="47" spans="1:2" x14ac:dyDescent="0.25">
      <c r="A47" s="49" t="s">
        <v>106</v>
      </c>
    </row>
    <row r="49" spans="1:2" ht="15.75" x14ac:dyDescent="0.25">
      <c r="A49" s="45" t="s">
        <v>121</v>
      </c>
    </row>
    <row r="51" spans="1:2" x14ac:dyDescent="0.25">
      <c r="A51" s="4" t="s">
        <v>107</v>
      </c>
    </row>
    <row r="52" spans="1:2" x14ac:dyDescent="0.25">
      <c r="A52" s="2"/>
    </row>
    <row r="53" spans="1:2" x14ac:dyDescent="0.25">
      <c r="A53" s="49" t="s">
        <v>66</v>
      </c>
    </row>
    <row r="55" spans="1:2" x14ac:dyDescent="0.25">
      <c r="A55" s="44" t="s">
        <v>108</v>
      </c>
    </row>
    <row r="57" spans="1:2" s="47" customFormat="1" x14ac:dyDescent="0.25">
      <c r="A57" s="47" t="s">
        <v>109</v>
      </c>
      <c r="B57" s="48"/>
    </row>
    <row r="58" spans="1:2" s="47" customFormat="1" x14ac:dyDescent="0.25">
      <c r="B58" s="48"/>
    </row>
    <row r="59" spans="1:2" s="47" customFormat="1" x14ac:dyDescent="0.25">
      <c r="A59" s="47" t="s">
        <v>123</v>
      </c>
      <c r="B59" s="48"/>
    </row>
    <row r="60" spans="1:2" s="47" customFormat="1" x14ac:dyDescent="0.25">
      <c r="A60" s="47" t="s">
        <v>122</v>
      </c>
      <c r="B60" s="48"/>
    </row>
    <row r="61" spans="1:2" s="47" customFormat="1" ht="30" x14ac:dyDescent="0.25">
      <c r="A61" s="47" t="s">
        <v>124</v>
      </c>
      <c r="B61" s="48"/>
    </row>
    <row r="62" spans="1:2" s="43" customFormat="1" x14ac:dyDescent="0.25">
      <c r="A62" s="43" t="s">
        <v>67</v>
      </c>
      <c r="B62" s="39"/>
    </row>
    <row r="64" spans="1:2" x14ac:dyDescent="0.25">
      <c r="A64" s="46" t="s">
        <v>84</v>
      </c>
    </row>
    <row r="65" spans="1:2" s="42" customFormat="1" ht="24.75" customHeight="1" x14ac:dyDescent="0.25">
      <c r="A65" s="90" t="s">
        <v>143</v>
      </c>
      <c r="B65" s="92"/>
    </row>
    <row r="66" spans="1:2" s="42" customFormat="1" ht="24.75" customHeight="1" x14ac:dyDescent="0.25">
      <c r="A66" s="90" t="s">
        <v>144</v>
      </c>
      <c r="B66" s="92"/>
    </row>
    <row r="67" spans="1:2" s="42" customFormat="1" ht="24.75" customHeight="1" x14ac:dyDescent="0.25">
      <c r="A67" s="90" t="s">
        <v>145</v>
      </c>
      <c r="B67" s="92"/>
    </row>
    <row r="68" spans="1:2" s="42" customFormat="1" ht="24.75" customHeight="1" x14ac:dyDescent="0.25">
      <c r="A68" s="90" t="s">
        <v>146</v>
      </c>
      <c r="B68" s="92"/>
    </row>
    <row r="69" spans="1:2" x14ac:dyDescent="0.25">
      <c r="A69" s="72"/>
    </row>
    <row r="76" spans="1:2" x14ac:dyDescent="0.25">
      <c r="A76" s="71"/>
    </row>
    <row r="77" spans="1:2" x14ac:dyDescent="0.25">
      <c r="A77" s="71"/>
    </row>
    <row r="78" spans="1:2" x14ac:dyDescent="0.25">
      <c r="A78" s="71"/>
    </row>
    <row r="79" spans="1:2" x14ac:dyDescent="0.25">
      <c r="A79" s="71"/>
    </row>
    <row r="80" spans="1:2" x14ac:dyDescent="0.25">
      <c r="A80" s="72"/>
    </row>
    <row r="98" spans="1:2" x14ac:dyDescent="0.25">
      <c r="A98" s="49" t="s">
        <v>75</v>
      </c>
    </row>
    <row r="99" spans="1:2" x14ac:dyDescent="0.25">
      <c r="A99" s="49" t="s">
        <v>77</v>
      </c>
    </row>
    <row r="100" spans="1:2" x14ac:dyDescent="0.25">
      <c r="A100" s="49" t="s">
        <v>76</v>
      </c>
      <c r="B100" s="38" t="s">
        <v>78</v>
      </c>
    </row>
    <row r="101" spans="1:2" ht="30" x14ac:dyDescent="0.25">
      <c r="B101" s="38" t="s">
        <v>79</v>
      </c>
    </row>
  </sheetData>
  <sheetProtection algorithmName="SHA-512" hashValue="IVldC+/1gShCeWfoXis7TONLa5xSdaCtYPOvTnL02Wxeg2Sar9P5VKsyq4TcXRYAIr0JmFw/BhMMsJ2FPBQ/Xg==" saltValue="h1B4JAwTap1/2KN20G9Weg==" spinCount="100000" sheet="1" selectLockedCells="1"/>
  <phoneticPr fontId="4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pageSetUpPr fitToPage="1"/>
  </sheetPr>
  <dimension ref="A1:M52"/>
  <sheetViews>
    <sheetView topLeftCell="A4" zoomScaleNormal="100" workbookViewId="0">
      <selection activeCell="M8" sqref="M8:M15"/>
    </sheetView>
  </sheetViews>
  <sheetFormatPr baseColWidth="10" defaultColWidth="9.140625" defaultRowHeight="12" x14ac:dyDescent="0.2"/>
  <cols>
    <col min="1" max="1" width="10.5703125" style="11" customWidth="1"/>
    <col min="2" max="2" width="17.42578125" style="10" customWidth="1"/>
    <col min="3" max="3" width="15.140625" style="11" customWidth="1"/>
    <col min="4" max="4" width="13.5703125" style="11" customWidth="1"/>
    <col min="5" max="5" width="10.7109375" style="11" customWidth="1"/>
    <col min="6" max="6" width="15" style="11" customWidth="1"/>
    <col min="7" max="7" width="12.85546875" style="11" customWidth="1"/>
    <col min="8" max="8" width="20.28515625" style="11" customWidth="1"/>
    <col min="9" max="9" width="14.140625" style="11" customWidth="1"/>
    <col min="10" max="10" width="11.28515625" style="11" customWidth="1"/>
    <col min="11" max="11" width="11.5703125" style="11" customWidth="1"/>
    <col min="12" max="12" width="12.5703125" style="11" customWidth="1"/>
    <col min="13" max="16384" width="9.140625" style="11"/>
  </cols>
  <sheetData>
    <row r="1" spans="1:13" ht="20.25" customHeight="1" thickBot="1" x14ac:dyDescent="0.3">
      <c r="B1" s="105" t="s">
        <v>133</v>
      </c>
      <c r="C1" s="156"/>
      <c r="D1" s="157"/>
      <c r="E1" s="157"/>
      <c r="F1" s="157"/>
      <c r="G1" s="157"/>
      <c r="H1" s="157"/>
      <c r="M1" s="105" t="s">
        <v>133</v>
      </c>
    </row>
    <row r="2" spans="1:13" ht="19.5" customHeight="1" x14ac:dyDescent="0.2">
      <c r="B2" s="132" t="s">
        <v>137</v>
      </c>
      <c r="C2" s="133"/>
      <c r="D2" s="133"/>
      <c r="E2" s="133"/>
      <c r="F2" s="133"/>
      <c r="G2" s="133"/>
      <c r="H2" s="133"/>
      <c r="I2" s="133"/>
      <c r="J2" s="134"/>
    </row>
    <row r="3" spans="1:13" ht="19.5" thickBot="1" x14ac:dyDescent="0.25">
      <c r="B3" s="136" t="s">
        <v>98</v>
      </c>
      <c r="C3" s="137"/>
      <c r="D3" s="137"/>
      <c r="E3" s="137"/>
      <c r="F3" s="137"/>
      <c r="G3" s="137"/>
      <c r="H3" s="137"/>
      <c r="I3" s="137"/>
      <c r="J3" s="138"/>
    </row>
    <row r="4" spans="1:13" ht="15" customHeight="1" x14ac:dyDescent="0.25">
      <c r="A4" s="130" t="s">
        <v>99</v>
      </c>
      <c r="B4" s="131"/>
      <c r="C4" s="131"/>
      <c r="D4" s="131"/>
      <c r="E4" s="131"/>
      <c r="F4" s="131"/>
      <c r="G4" s="131"/>
      <c r="H4" s="131"/>
      <c r="I4" s="131"/>
      <c r="J4" s="131"/>
    </row>
    <row r="5" spans="1:13" ht="15" customHeight="1" x14ac:dyDescent="0.25">
      <c r="A5" s="128" t="s">
        <v>17</v>
      </c>
      <c r="B5" s="129"/>
      <c r="C5" s="129"/>
      <c r="D5" s="129"/>
      <c r="E5" s="129"/>
      <c r="F5" s="129"/>
      <c r="G5" s="129"/>
      <c r="H5" s="129"/>
      <c r="I5" s="129"/>
      <c r="J5" s="129"/>
    </row>
    <row r="6" spans="1:13" x14ac:dyDescent="0.2">
      <c r="H6" s="89" t="s">
        <v>116</v>
      </c>
      <c r="K6" s="89" t="s">
        <v>117</v>
      </c>
    </row>
    <row r="7" spans="1:13" ht="24.75" customHeight="1" x14ac:dyDescent="0.25">
      <c r="A7" s="113" t="s">
        <v>50</v>
      </c>
      <c r="B7" s="114"/>
      <c r="C7" s="116">
        <f>'hébergement n°1'!C7:F7</f>
        <v>0</v>
      </c>
      <c r="D7" s="117"/>
      <c r="E7" s="117"/>
      <c r="F7" s="117"/>
      <c r="H7" s="125" t="s">
        <v>3</v>
      </c>
      <c r="I7" s="114"/>
      <c r="K7" s="125" t="s">
        <v>48</v>
      </c>
      <c r="L7" s="114"/>
      <c r="M7" s="57" t="s">
        <v>100</v>
      </c>
    </row>
    <row r="8" spans="1:13" ht="24.75" customHeight="1" x14ac:dyDescent="0.25">
      <c r="A8" s="113" t="s">
        <v>51</v>
      </c>
      <c r="B8" s="114"/>
      <c r="C8" s="116">
        <f>'hébergement n°1'!C8:F8</f>
        <v>0</v>
      </c>
      <c r="D8" s="117"/>
      <c r="E8" s="117"/>
      <c r="F8" s="117"/>
      <c r="H8" s="126" t="s">
        <v>6</v>
      </c>
      <c r="I8" s="114"/>
      <c r="K8" s="112" t="s">
        <v>80</v>
      </c>
      <c r="L8" s="112" t="s">
        <v>92</v>
      </c>
      <c r="M8" s="107" t="s">
        <v>147</v>
      </c>
    </row>
    <row r="9" spans="1:13" ht="22.5" customHeight="1" x14ac:dyDescent="0.25">
      <c r="A9" s="113" t="s">
        <v>4</v>
      </c>
      <c r="B9" s="114"/>
      <c r="C9" s="116">
        <f>'hébergement n°1'!C9:F9</f>
        <v>0</v>
      </c>
      <c r="D9" s="117"/>
      <c r="E9" s="117"/>
      <c r="F9" s="117"/>
      <c r="H9" s="126" t="s">
        <v>7</v>
      </c>
      <c r="I9" s="114"/>
      <c r="K9" s="112"/>
      <c r="L9" s="112"/>
      <c r="M9" s="107"/>
    </row>
    <row r="10" spans="1:13" ht="21" customHeight="1" x14ac:dyDescent="0.25">
      <c r="A10" s="113" t="s">
        <v>118</v>
      </c>
      <c r="B10" s="114"/>
      <c r="C10" s="116">
        <f>'hébergement n°1'!C10:F10</f>
        <v>0</v>
      </c>
      <c r="D10" s="117"/>
      <c r="E10" s="117"/>
      <c r="F10" s="117"/>
      <c r="H10" s="115" t="s">
        <v>8</v>
      </c>
      <c r="I10" s="114"/>
      <c r="K10" s="112" t="s">
        <v>81</v>
      </c>
      <c r="L10" s="112" t="s">
        <v>93</v>
      </c>
      <c r="M10" s="107" t="s">
        <v>148</v>
      </c>
    </row>
    <row r="11" spans="1:13" ht="24.75" customHeight="1" x14ac:dyDescent="0.2">
      <c r="E11" s="5"/>
      <c r="F11" s="12"/>
      <c r="H11" s="114"/>
      <c r="I11" s="114"/>
      <c r="K11" s="112"/>
      <c r="L11" s="112"/>
      <c r="M11" s="107"/>
    </row>
    <row r="12" spans="1:13" ht="31.5" customHeight="1" x14ac:dyDescent="0.25">
      <c r="A12" s="135" t="s">
        <v>18</v>
      </c>
      <c r="B12" s="114"/>
      <c r="C12" s="158" t="s">
        <v>25</v>
      </c>
      <c r="D12" s="117"/>
      <c r="E12" s="117"/>
      <c r="F12" s="117"/>
      <c r="H12" s="115" t="s">
        <v>87</v>
      </c>
      <c r="I12" s="114"/>
      <c r="K12" s="112" t="s">
        <v>82</v>
      </c>
      <c r="L12" s="112" t="s">
        <v>94</v>
      </c>
      <c r="M12" s="107" t="s">
        <v>149</v>
      </c>
    </row>
    <row r="13" spans="1:13" ht="36" customHeight="1" x14ac:dyDescent="0.25">
      <c r="A13" s="113" t="s">
        <v>49</v>
      </c>
      <c r="B13" s="114"/>
      <c r="C13" s="116" t="s">
        <v>42</v>
      </c>
      <c r="D13" s="117"/>
      <c r="E13" s="117"/>
      <c r="F13" s="117"/>
      <c r="H13" s="114"/>
      <c r="I13" s="114"/>
      <c r="K13" s="112"/>
      <c r="L13" s="112"/>
      <c r="M13" s="107"/>
    </row>
    <row r="14" spans="1:13" ht="15.75" thickBot="1" x14ac:dyDescent="0.3">
      <c r="A14" s="113" t="s">
        <v>40</v>
      </c>
      <c r="B14" s="114"/>
      <c r="C14" s="118"/>
      <c r="D14" s="119"/>
      <c r="E14" s="119"/>
      <c r="F14" s="119"/>
      <c r="K14" s="112" t="s">
        <v>83</v>
      </c>
      <c r="L14" s="112" t="s">
        <v>95</v>
      </c>
      <c r="M14" s="107" t="s">
        <v>150</v>
      </c>
    </row>
    <row r="15" spans="1:13" ht="23.25" customHeight="1" thickBot="1" x14ac:dyDescent="0.3">
      <c r="A15" s="127" t="s">
        <v>41</v>
      </c>
      <c r="B15" s="114"/>
      <c r="C15" s="120" t="e">
        <f>VLOOKUP(C14,notice!A26:B33,2,FALSE)</f>
        <v>#N/A</v>
      </c>
      <c r="D15" s="121"/>
      <c r="E15" s="121"/>
      <c r="F15" s="122"/>
      <c r="G15" s="7"/>
      <c r="H15" s="7"/>
      <c r="I15" s="7"/>
      <c r="K15" s="112"/>
      <c r="L15" s="112"/>
      <c r="M15" s="107"/>
    </row>
    <row r="17" spans="1:13" ht="12" customHeight="1" x14ac:dyDescent="0.2">
      <c r="B17" s="112" t="s">
        <v>5</v>
      </c>
      <c r="C17" s="112"/>
      <c r="D17" s="123" t="s">
        <v>43</v>
      </c>
      <c r="E17" s="112" t="s">
        <v>0</v>
      </c>
      <c r="F17" s="112" t="s">
        <v>10</v>
      </c>
      <c r="G17" s="112" t="s">
        <v>9</v>
      </c>
      <c r="H17" s="112" t="s">
        <v>1</v>
      </c>
      <c r="I17" s="123" t="s">
        <v>88</v>
      </c>
      <c r="J17" s="149" t="s">
        <v>46</v>
      </c>
      <c r="K17" s="112" t="s">
        <v>90</v>
      </c>
      <c r="L17" s="112" t="s">
        <v>89</v>
      </c>
      <c r="M17" s="141" t="s">
        <v>91</v>
      </c>
    </row>
    <row r="18" spans="1:13" ht="52.5" customHeight="1" x14ac:dyDescent="0.2">
      <c r="A18" s="98"/>
      <c r="B18" s="84" t="s">
        <v>44</v>
      </c>
      <c r="C18" s="6" t="s">
        <v>45</v>
      </c>
      <c r="D18" s="124"/>
      <c r="E18" s="112"/>
      <c r="F18" s="112"/>
      <c r="G18" s="112"/>
      <c r="H18" s="112"/>
      <c r="I18" s="124"/>
      <c r="J18" s="149"/>
      <c r="K18" s="112"/>
      <c r="L18" s="112"/>
      <c r="M18" s="141"/>
    </row>
    <row r="19" spans="1:13" x14ac:dyDescent="0.2">
      <c r="A19" s="99"/>
      <c r="B19" s="63"/>
      <c r="C19" s="63"/>
      <c r="D19" s="64"/>
      <c r="E19" s="6">
        <f>C19-B19</f>
        <v>0</v>
      </c>
      <c r="F19" s="66"/>
      <c r="G19" s="66"/>
      <c r="H19" s="67"/>
      <c r="I19" s="37">
        <f>IF(E19=0,0,IF($C$14=notice!$A$26,MIN(ROUND(('3'!D19/'3'!E19/('3'!F19+'3'!G19)*3%),2),1.1),VLOOKUP($C$14,notice!$A$27:$B$33,2,FALSE)))</f>
        <v>0</v>
      </c>
      <c r="J19" s="73">
        <f>E19*F19</f>
        <v>0</v>
      </c>
      <c r="K19" s="74">
        <f>IF(I19&gt;1.1,1.1*J19,J19*I19)</f>
        <v>0</v>
      </c>
      <c r="L19" s="74">
        <f>K19*10/100</f>
        <v>0</v>
      </c>
      <c r="M19" s="75">
        <f>L19+K19</f>
        <v>0</v>
      </c>
    </row>
    <row r="20" spans="1:13" x14ac:dyDescent="0.2">
      <c r="A20" s="99"/>
      <c r="B20" s="63"/>
      <c r="C20" s="63"/>
      <c r="D20" s="64"/>
      <c r="E20" s="6">
        <f t="shared" ref="E20:E47" si="0">C20-B20</f>
        <v>0</v>
      </c>
      <c r="F20" s="66"/>
      <c r="G20" s="66"/>
      <c r="H20" s="67"/>
      <c r="I20" s="37">
        <f>IF(E20=0,0,IF($C$14=notice!$A$26,MIN(ROUND(('9'!D20/'9'!E20/('9'!F20+'9'!G20)*3%),2),1.8),VLOOKUP($C$14,notice!$A$27:$B$33,2,FALSE)))</f>
        <v>0</v>
      </c>
      <c r="J20" s="73">
        <f t="shared" ref="J20:J47" si="1">E20*F20</f>
        <v>0</v>
      </c>
      <c r="K20" s="74">
        <f t="shared" ref="K20:K47" si="2">IF(I20&gt;1.1,1.1*J20,J20*I20)</f>
        <v>0</v>
      </c>
      <c r="L20" s="74">
        <f t="shared" ref="L20:L47" si="3">K20*10/100</f>
        <v>0</v>
      </c>
      <c r="M20" s="75">
        <f t="shared" ref="M20:M47" si="4">L20+K20</f>
        <v>0</v>
      </c>
    </row>
    <row r="21" spans="1:13" x14ac:dyDescent="0.2">
      <c r="A21" s="99"/>
      <c r="B21" s="63"/>
      <c r="C21" s="63"/>
      <c r="D21" s="65"/>
      <c r="E21" s="6">
        <f t="shared" si="0"/>
        <v>0</v>
      </c>
      <c r="F21" s="66"/>
      <c r="G21" s="66"/>
      <c r="H21" s="67"/>
      <c r="I21" s="37">
        <f>IF(E21=0,0,IF($C$14=notice!$A$26,MIN(ROUND(('9'!D21/'9'!E21/('9'!F21+'9'!G21)*3%),2),1.8),VLOOKUP($C$14,notice!$A$27:$B$33,2,FALSE)))</f>
        <v>0</v>
      </c>
      <c r="J21" s="73">
        <f t="shared" si="1"/>
        <v>0</v>
      </c>
      <c r="K21" s="74">
        <f t="shared" si="2"/>
        <v>0</v>
      </c>
      <c r="L21" s="74">
        <f t="shared" si="3"/>
        <v>0</v>
      </c>
      <c r="M21" s="75">
        <f t="shared" si="4"/>
        <v>0</v>
      </c>
    </row>
    <row r="22" spans="1:13" x14ac:dyDescent="0.2">
      <c r="A22" s="99"/>
      <c r="B22" s="63"/>
      <c r="C22" s="63"/>
      <c r="D22" s="65"/>
      <c r="E22" s="6">
        <f t="shared" si="0"/>
        <v>0</v>
      </c>
      <c r="F22" s="66"/>
      <c r="G22" s="66"/>
      <c r="H22" s="67"/>
      <c r="I22" s="37">
        <f>IF(E22=0,0,IF($C$14=notice!$A$26,MIN(ROUND(('9'!D22/'9'!E22/('9'!F22+'9'!G22)*3%),2),1.8),VLOOKUP($C$14,notice!$A$27:$B$33,2,FALSE)))</f>
        <v>0</v>
      </c>
      <c r="J22" s="73">
        <f t="shared" si="1"/>
        <v>0</v>
      </c>
      <c r="K22" s="74">
        <f t="shared" si="2"/>
        <v>0</v>
      </c>
      <c r="L22" s="74">
        <f t="shared" si="3"/>
        <v>0</v>
      </c>
      <c r="M22" s="75">
        <f t="shared" si="4"/>
        <v>0</v>
      </c>
    </row>
    <row r="23" spans="1:13" x14ac:dyDescent="0.2">
      <c r="A23" s="99"/>
      <c r="B23" s="63"/>
      <c r="C23" s="63"/>
      <c r="D23" s="65"/>
      <c r="E23" s="6">
        <f t="shared" si="0"/>
        <v>0</v>
      </c>
      <c r="F23" s="66"/>
      <c r="G23" s="66"/>
      <c r="H23" s="67"/>
      <c r="I23" s="37">
        <f>IF(E23=0,0,IF($C$14=notice!$A$26,MIN(ROUND(('9'!D23/'9'!E23/('9'!F23+'9'!G23)*3%),2),1.8),VLOOKUP($C$14,notice!$A$27:$B$33,2,FALSE)))</f>
        <v>0</v>
      </c>
      <c r="J23" s="73">
        <f t="shared" si="1"/>
        <v>0</v>
      </c>
      <c r="K23" s="74">
        <f t="shared" si="2"/>
        <v>0</v>
      </c>
      <c r="L23" s="74">
        <f t="shared" si="3"/>
        <v>0</v>
      </c>
      <c r="M23" s="75">
        <f t="shared" si="4"/>
        <v>0</v>
      </c>
    </row>
    <row r="24" spans="1:13" x14ac:dyDescent="0.2">
      <c r="A24" s="99"/>
      <c r="B24" s="63"/>
      <c r="C24" s="63"/>
      <c r="D24" s="65"/>
      <c r="E24" s="6">
        <f t="shared" si="0"/>
        <v>0</v>
      </c>
      <c r="F24" s="66"/>
      <c r="G24" s="66"/>
      <c r="H24" s="67"/>
      <c r="I24" s="37">
        <f>IF(E24=0,0,IF($C$14=notice!$A$26,MIN(ROUND(('9'!D24/'9'!E24/('9'!F24+'9'!G24)*3%),2),1.8),VLOOKUP($C$14,notice!$A$27:$B$33,2,FALSE)))</f>
        <v>0</v>
      </c>
      <c r="J24" s="73">
        <f t="shared" si="1"/>
        <v>0</v>
      </c>
      <c r="K24" s="74">
        <f t="shared" si="2"/>
        <v>0</v>
      </c>
      <c r="L24" s="74">
        <f t="shared" si="3"/>
        <v>0</v>
      </c>
      <c r="M24" s="75">
        <f t="shared" si="4"/>
        <v>0</v>
      </c>
    </row>
    <row r="25" spans="1:13" x14ac:dyDescent="0.2">
      <c r="A25" s="99"/>
      <c r="B25" s="63"/>
      <c r="C25" s="63"/>
      <c r="D25" s="65"/>
      <c r="E25" s="6">
        <f t="shared" si="0"/>
        <v>0</v>
      </c>
      <c r="F25" s="66"/>
      <c r="G25" s="66"/>
      <c r="H25" s="67"/>
      <c r="I25" s="37">
        <f>IF(E25=0,0,IF($C$14=notice!$A$26,MIN(ROUND(('9'!D25/'9'!E25/('9'!F25+'9'!G25)*3%),2),1.8),VLOOKUP($C$14,notice!$A$27:$B$33,2,FALSE)))</f>
        <v>0</v>
      </c>
      <c r="J25" s="73">
        <f t="shared" si="1"/>
        <v>0</v>
      </c>
      <c r="K25" s="74">
        <f t="shared" si="2"/>
        <v>0</v>
      </c>
      <c r="L25" s="74">
        <f t="shared" si="3"/>
        <v>0</v>
      </c>
      <c r="M25" s="75">
        <f t="shared" si="4"/>
        <v>0</v>
      </c>
    </row>
    <row r="26" spans="1:13" x14ac:dyDescent="0.2">
      <c r="A26" s="99"/>
      <c r="B26" s="63"/>
      <c r="C26" s="63"/>
      <c r="D26" s="65"/>
      <c r="E26" s="6">
        <f t="shared" si="0"/>
        <v>0</v>
      </c>
      <c r="F26" s="66"/>
      <c r="G26" s="66"/>
      <c r="H26" s="67"/>
      <c r="I26" s="37">
        <f>IF(E26=0,0,IF($C$14=notice!$A$26,MIN(ROUND(('9'!D26/'9'!E26/('9'!F26+'9'!G26)*3%),2),1.8),VLOOKUP($C$14,notice!$A$27:$B$33,2,FALSE)))</f>
        <v>0</v>
      </c>
      <c r="J26" s="73">
        <f t="shared" si="1"/>
        <v>0</v>
      </c>
      <c r="K26" s="74">
        <f t="shared" si="2"/>
        <v>0</v>
      </c>
      <c r="L26" s="74">
        <f t="shared" si="3"/>
        <v>0</v>
      </c>
      <c r="M26" s="75">
        <f t="shared" si="4"/>
        <v>0</v>
      </c>
    </row>
    <row r="27" spans="1:13" x14ac:dyDescent="0.2">
      <c r="A27" s="99"/>
      <c r="B27" s="63"/>
      <c r="C27" s="63"/>
      <c r="D27" s="65"/>
      <c r="E27" s="6">
        <f t="shared" si="0"/>
        <v>0</v>
      </c>
      <c r="F27" s="66"/>
      <c r="G27" s="66"/>
      <c r="H27" s="67"/>
      <c r="I27" s="37">
        <f>IF(E27=0,0,IF($C$14=notice!$A$26,MIN(ROUND(('9'!D27/'9'!E27/('9'!F27+'9'!G27)*3%),2),1.8),VLOOKUP($C$14,notice!$A$27:$B$33,2,FALSE)))</f>
        <v>0</v>
      </c>
      <c r="J27" s="73">
        <f t="shared" si="1"/>
        <v>0</v>
      </c>
      <c r="K27" s="74">
        <f t="shared" si="2"/>
        <v>0</v>
      </c>
      <c r="L27" s="74">
        <f t="shared" si="3"/>
        <v>0</v>
      </c>
      <c r="M27" s="75">
        <f t="shared" si="4"/>
        <v>0</v>
      </c>
    </row>
    <row r="28" spans="1:13" x14ac:dyDescent="0.2">
      <c r="A28" s="99"/>
      <c r="B28" s="63"/>
      <c r="C28" s="63"/>
      <c r="D28" s="65"/>
      <c r="E28" s="6">
        <f t="shared" si="0"/>
        <v>0</v>
      </c>
      <c r="F28" s="66"/>
      <c r="G28" s="66"/>
      <c r="H28" s="67"/>
      <c r="I28" s="37">
        <f>IF(E28=0,0,IF($C$14=notice!$A$26,MIN(ROUND(('9'!D28/'9'!E28/('9'!F28+'9'!G28)*3%),2),1.8),VLOOKUP($C$14,notice!$A$27:$B$33,2,FALSE)))</f>
        <v>0</v>
      </c>
      <c r="J28" s="73">
        <f t="shared" si="1"/>
        <v>0</v>
      </c>
      <c r="K28" s="74">
        <f t="shared" si="2"/>
        <v>0</v>
      </c>
      <c r="L28" s="74">
        <f t="shared" si="3"/>
        <v>0</v>
      </c>
      <c r="M28" s="75">
        <f t="shared" si="4"/>
        <v>0</v>
      </c>
    </row>
    <row r="29" spans="1:13" x14ac:dyDescent="0.2">
      <c r="A29" s="99"/>
      <c r="B29" s="63"/>
      <c r="C29" s="63"/>
      <c r="D29" s="65"/>
      <c r="E29" s="6">
        <f t="shared" si="0"/>
        <v>0</v>
      </c>
      <c r="F29" s="66"/>
      <c r="G29" s="66"/>
      <c r="H29" s="67"/>
      <c r="I29" s="37">
        <f>IF(E29=0,0,IF($C$14=notice!$A$26,MIN(ROUND(('9'!D29/'9'!E29/('9'!F29+'9'!G29)*3%),2),1.8),VLOOKUP($C$14,notice!$A$27:$B$33,2,FALSE)))</f>
        <v>0</v>
      </c>
      <c r="J29" s="73">
        <f t="shared" si="1"/>
        <v>0</v>
      </c>
      <c r="K29" s="74">
        <f t="shared" si="2"/>
        <v>0</v>
      </c>
      <c r="L29" s="74">
        <f t="shared" si="3"/>
        <v>0</v>
      </c>
      <c r="M29" s="75">
        <f t="shared" si="4"/>
        <v>0</v>
      </c>
    </row>
    <row r="30" spans="1:13" x14ac:dyDescent="0.2">
      <c r="A30" s="99"/>
      <c r="B30" s="63"/>
      <c r="C30" s="63"/>
      <c r="D30" s="65"/>
      <c r="E30" s="6">
        <f t="shared" si="0"/>
        <v>0</v>
      </c>
      <c r="F30" s="66"/>
      <c r="G30" s="66"/>
      <c r="H30" s="67"/>
      <c r="I30" s="37">
        <f>IF(E30=0,0,IF($C$14=notice!$A$26,MIN(ROUND(('9'!D30/'9'!E30/('9'!F30+'9'!G30)*3%),2),1.8),VLOOKUP($C$14,notice!$A$27:$B$33,2,FALSE)))</f>
        <v>0</v>
      </c>
      <c r="J30" s="73">
        <f t="shared" si="1"/>
        <v>0</v>
      </c>
      <c r="K30" s="74">
        <f t="shared" si="2"/>
        <v>0</v>
      </c>
      <c r="L30" s="74">
        <f t="shared" si="3"/>
        <v>0</v>
      </c>
      <c r="M30" s="75">
        <f t="shared" si="4"/>
        <v>0</v>
      </c>
    </row>
    <row r="31" spans="1:13" x14ac:dyDescent="0.2">
      <c r="A31" s="99"/>
      <c r="B31" s="63"/>
      <c r="C31" s="63"/>
      <c r="D31" s="65"/>
      <c r="E31" s="6">
        <f t="shared" si="0"/>
        <v>0</v>
      </c>
      <c r="F31" s="66"/>
      <c r="G31" s="66"/>
      <c r="H31" s="67"/>
      <c r="I31" s="37">
        <f>IF(E31=0,0,IF($C$14=notice!$A$26,MIN(ROUND(('9'!D31/'9'!E31/('9'!F31+'9'!G31)*3%),2),1.8),VLOOKUP($C$14,notice!$A$27:$B$33,2,FALSE)))</f>
        <v>0</v>
      </c>
      <c r="J31" s="73">
        <f t="shared" si="1"/>
        <v>0</v>
      </c>
      <c r="K31" s="74">
        <f t="shared" si="2"/>
        <v>0</v>
      </c>
      <c r="L31" s="74">
        <f t="shared" si="3"/>
        <v>0</v>
      </c>
      <c r="M31" s="75">
        <f t="shared" si="4"/>
        <v>0</v>
      </c>
    </row>
    <row r="32" spans="1:13" x14ac:dyDescent="0.2">
      <c r="A32" s="99"/>
      <c r="B32" s="63"/>
      <c r="C32" s="63"/>
      <c r="D32" s="65"/>
      <c r="E32" s="6">
        <f t="shared" si="0"/>
        <v>0</v>
      </c>
      <c r="F32" s="66"/>
      <c r="G32" s="66"/>
      <c r="H32" s="67"/>
      <c r="I32" s="37">
        <f>IF(E32=0,0,IF($C$14=notice!$A$26,MIN(ROUND(('9'!D32/'9'!E32/('9'!F32+'9'!G32)*3%),2),1.8),VLOOKUP($C$14,notice!$A$27:$B$33,2,FALSE)))</f>
        <v>0</v>
      </c>
      <c r="J32" s="73">
        <f t="shared" si="1"/>
        <v>0</v>
      </c>
      <c r="K32" s="74">
        <f t="shared" si="2"/>
        <v>0</v>
      </c>
      <c r="L32" s="74">
        <f t="shared" si="3"/>
        <v>0</v>
      </c>
      <c r="M32" s="75">
        <f t="shared" si="4"/>
        <v>0</v>
      </c>
    </row>
    <row r="33" spans="1:13" x14ac:dyDescent="0.2">
      <c r="A33" s="99"/>
      <c r="B33" s="63"/>
      <c r="C33" s="63"/>
      <c r="D33" s="65"/>
      <c r="E33" s="6">
        <f t="shared" si="0"/>
        <v>0</v>
      </c>
      <c r="F33" s="66"/>
      <c r="G33" s="66"/>
      <c r="H33" s="67"/>
      <c r="I33" s="37">
        <f>IF(E33=0,0,IF($C$14=notice!$A$26,MIN(ROUND(('9'!D33/'9'!E33/('9'!F33+'9'!G33)*3%),2),1.8),VLOOKUP($C$14,notice!$A$27:$B$33,2,FALSE)))</f>
        <v>0</v>
      </c>
      <c r="J33" s="73">
        <f t="shared" si="1"/>
        <v>0</v>
      </c>
      <c r="K33" s="74">
        <f t="shared" si="2"/>
        <v>0</v>
      </c>
      <c r="L33" s="74">
        <f t="shared" si="3"/>
        <v>0</v>
      </c>
      <c r="M33" s="75">
        <f t="shared" si="4"/>
        <v>0</v>
      </c>
    </row>
    <row r="34" spans="1:13" x14ac:dyDescent="0.2">
      <c r="A34" s="99"/>
      <c r="B34" s="63"/>
      <c r="C34" s="63"/>
      <c r="D34" s="65"/>
      <c r="E34" s="6">
        <f t="shared" si="0"/>
        <v>0</v>
      </c>
      <c r="F34" s="66"/>
      <c r="G34" s="66"/>
      <c r="H34" s="67"/>
      <c r="I34" s="37">
        <f>IF(E34=0,0,IF($C$14=notice!$A$26,MIN(ROUND(('9'!D34/'9'!E34/('9'!F34+'9'!G34)*3%),2),1.8),VLOOKUP($C$14,notice!$A$27:$B$33,2,FALSE)))</f>
        <v>0</v>
      </c>
      <c r="J34" s="73">
        <f t="shared" si="1"/>
        <v>0</v>
      </c>
      <c r="K34" s="74">
        <f t="shared" si="2"/>
        <v>0</v>
      </c>
      <c r="L34" s="74">
        <f t="shared" si="3"/>
        <v>0</v>
      </c>
      <c r="M34" s="75">
        <f t="shared" si="4"/>
        <v>0</v>
      </c>
    </row>
    <row r="35" spans="1:13" x14ac:dyDescent="0.2">
      <c r="A35" s="99"/>
      <c r="B35" s="63"/>
      <c r="C35" s="63"/>
      <c r="D35" s="65"/>
      <c r="E35" s="6">
        <f t="shared" si="0"/>
        <v>0</v>
      </c>
      <c r="F35" s="66"/>
      <c r="G35" s="66"/>
      <c r="H35" s="67"/>
      <c r="I35" s="37">
        <f>IF(E35=0,0,IF($C$14=notice!$A$26,MIN(ROUND(('9'!D35/'9'!E35/('9'!F35+'9'!G35)*3%),2),1.8),VLOOKUP($C$14,notice!$A$27:$B$33,2,FALSE)))</f>
        <v>0</v>
      </c>
      <c r="J35" s="73">
        <f t="shared" si="1"/>
        <v>0</v>
      </c>
      <c r="K35" s="74">
        <f t="shared" si="2"/>
        <v>0</v>
      </c>
      <c r="L35" s="74">
        <f t="shared" si="3"/>
        <v>0</v>
      </c>
      <c r="M35" s="75">
        <f t="shared" si="4"/>
        <v>0</v>
      </c>
    </row>
    <row r="36" spans="1:13" x14ac:dyDescent="0.2">
      <c r="A36" s="99"/>
      <c r="B36" s="63"/>
      <c r="C36" s="63"/>
      <c r="D36" s="65"/>
      <c r="E36" s="6">
        <f t="shared" si="0"/>
        <v>0</v>
      </c>
      <c r="F36" s="66"/>
      <c r="G36" s="66"/>
      <c r="H36" s="67"/>
      <c r="I36" s="37">
        <f>IF(E36=0,0,IF($C$14=notice!$A$26,MIN(ROUND(('9'!D36/'9'!E36/('9'!F36+'9'!G36)*3%),2),1.8),VLOOKUP($C$14,notice!$A$27:$B$33,2,FALSE)))</f>
        <v>0</v>
      </c>
      <c r="J36" s="73">
        <f t="shared" si="1"/>
        <v>0</v>
      </c>
      <c r="K36" s="74">
        <f t="shared" si="2"/>
        <v>0</v>
      </c>
      <c r="L36" s="74">
        <f t="shared" si="3"/>
        <v>0</v>
      </c>
      <c r="M36" s="75">
        <f t="shared" si="4"/>
        <v>0</v>
      </c>
    </row>
    <row r="37" spans="1:13" x14ac:dyDescent="0.2">
      <c r="A37" s="99"/>
      <c r="B37" s="63"/>
      <c r="C37" s="63"/>
      <c r="D37" s="65"/>
      <c r="E37" s="6">
        <f t="shared" si="0"/>
        <v>0</v>
      </c>
      <c r="F37" s="66"/>
      <c r="G37" s="66"/>
      <c r="H37" s="67"/>
      <c r="I37" s="37">
        <f>IF(E37=0,0,IF($C$14=notice!$A$26,MIN(ROUND(('9'!D37/'9'!E37/('9'!F37+'9'!G37)*3%),2),1.8),VLOOKUP($C$14,notice!$A$27:$B$33,2,FALSE)))</f>
        <v>0</v>
      </c>
      <c r="J37" s="73">
        <f t="shared" si="1"/>
        <v>0</v>
      </c>
      <c r="K37" s="74">
        <f t="shared" si="2"/>
        <v>0</v>
      </c>
      <c r="L37" s="74">
        <f t="shared" si="3"/>
        <v>0</v>
      </c>
      <c r="M37" s="75">
        <f t="shared" si="4"/>
        <v>0</v>
      </c>
    </row>
    <row r="38" spans="1:13" x14ac:dyDescent="0.2">
      <c r="A38" s="99"/>
      <c r="B38" s="63"/>
      <c r="C38" s="63"/>
      <c r="D38" s="65"/>
      <c r="E38" s="6">
        <f t="shared" si="0"/>
        <v>0</v>
      </c>
      <c r="F38" s="66"/>
      <c r="G38" s="66"/>
      <c r="H38" s="67"/>
      <c r="I38" s="37">
        <f>IF(E38=0,0,IF($C$14=notice!$A$26,MIN(ROUND(('9'!D38/'9'!E38/('9'!F38+'9'!G38)*3%),2),1.8),VLOOKUP($C$14,notice!$A$27:$B$33,2,FALSE)))</f>
        <v>0</v>
      </c>
      <c r="J38" s="73">
        <f t="shared" si="1"/>
        <v>0</v>
      </c>
      <c r="K38" s="74">
        <f t="shared" si="2"/>
        <v>0</v>
      </c>
      <c r="L38" s="74">
        <f t="shared" si="3"/>
        <v>0</v>
      </c>
      <c r="M38" s="75">
        <f t="shared" si="4"/>
        <v>0</v>
      </c>
    </row>
    <row r="39" spans="1:13" x14ac:dyDescent="0.2">
      <c r="A39" s="99"/>
      <c r="B39" s="63"/>
      <c r="C39" s="63"/>
      <c r="D39" s="65"/>
      <c r="E39" s="6">
        <f t="shared" si="0"/>
        <v>0</v>
      </c>
      <c r="F39" s="66"/>
      <c r="G39" s="66"/>
      <c r="H39" s="67"/>
      <c r="I39" s="37">
        <f>IF(E39=0,0,IF($C$14=notice!$A$26,MIN(ROUND(('9'!D39/'9'!E39/('9'!F39+'9'!G39)*3%),2),1.8),VLOOKUP($C$14,notice!$A$27:$B$33,2,FALSE)))</f>
        <v>0</v>
      </c>
      <c r="J39" s="73">
        <f t="shared" si="1"/>
        <v>0</v>
      </c>
      <c r="K39" s="74">
        <f t="shared" si="2"/>
        <v>0</v>
      </c>
      <c r="L39" s="74">
        <f t="shared" si="3"/>
        <v>0</v>
      </c>
      <c r="M39" s="75">
        <f t="shared" si="4"/>
        <v>0</v>
      </c>
    </row>
    <row r="40" spans="1:13" x14ac:dyDescent="0.2">
      <c r="A40" s="99"/>
      <c r="B40" s="63"/>
      <c r="C40" s="63"/>
      <c r="D40" s="65"/>
      <c r="E40" s="6">
        <f t="shared" si="0"/>
        <v>0</v>
      </c>
      <c r="F40" s="66"/>
      <c r="G40" s="66"/>
      <c r="H40" s="67"/>
      <c r="I40" s="37">
        <f>IF(E40=0,0,IF($C$14=notice!$A$26,MIN(ROUND(('9'!D40/'9'!E40/('9'!F40+'9'!G40)*3%),2),1.8),VLOOKUP($C$14,notice!$A$27:$B$33,2,FALSE)))</f>
        <v>0</v>
      </c>
      <c r="J40" s="73">
        <f t="shared" si="1"/>
        <v>0</v>
      </c>
      <c r="K40" s="74">
        <f t="shared" si="2"/>
        <v>0</v>
      </c>
      <c r="L40" s="74">
        <f t="shared" si="3"/>
        <v>0</v>
      </c>
      <c r="M40" s="75">
        <f t="shared" si="4"/>
        <v>0</v>
      </c>
    </row>
    <row r="41" spans="1:13" x14ac:dyDescent="0.2">
      <c r="A41" s="99"/>
      <c r="B41" s="63"/>
      <c r="C41" s="63"/>
      <c r="D41" s="65"/>
      <c r="E41" s="6">
        <f t="shared" si="0"/>
        <v>0</v>
      </c>
      <c r="F41" s="66"/>
      <c r="G41" s="66"/>
      <c r="H41" s="67"/>
      <c r="I41" s="37">
        <f>IF(E41=0,0,IF($C$14=notice!$A$26,MIN(ROUND(('9'!D41/'9'!E41/('9'!F41+'9'!G41)*3%),2),1.8),VLOOKUP($C$14,notice!$A$27:$B$33,2,FALSE)))</f>
        <v>0</v>
      </c>
      <c r="J41" s="73">
        <f t="shared" si="1"/>
        <v>0</v>
      </c>
      <c r="K41" s="74">
        <f t="shared" si="2"/>
        <v>0</v>
      </c>
      <c r="L41" s="74">
        <f t="shared" si="3"/>
        <v>0</v>
      </c>
      <c r="M41" s="75">
        <f t="shared" si="4"/>
        <v>0</v>
      </c>
    </row>
    <row r="42" spans="1:13" x14ac:dyDescent="0.2">
      <c r="A42" s="99"/>
      <c r="B42" s="63"/>
      <c r="C42" s="63"/>
      <c r="D42" s="65"/>
      <c r="E42" s="6">
        <f t="shared" si="0"/>
        <v>0</v>
      </c>
      <c r="F42" s="66"/>
      <c r="G42" s="66"/>
      <c r="H42" s="67"/>
      <c r="I42" s="37">
        <f>IF(E42=0,0,IF($C$14=notice!$A$26,MIN(ROUND(('9'!D42/'9'!E42/('9'!F42+'9'!G42)*3%),2),1.8),VLOOKUP($C$14,notice!$A$27:$B$33,2,FALSE)))</f>
        <v>0</v>
      </c>
      <c r="J42" s="73">
        <f t="shared" si="1"/>
        <v>0</v>
      </c>
      <c r="K42" s="74">
        <f t="shared" si="2"/>
        <v>0</v>
      </c>
      <c r="L42" s="74">
        <f t="shared" si="3"/>
        <v>0</v>
      </c>
      <c r="M42" s="75">
        <f t="shared" si="4"/>
        <v>0</v>
      </c>
    </row>
    <row r="43" spans="1:13" x14ac:dyDescent="0.2">
      <c r="A43" s="99"/>
      <c r="B43" s="63"/>
      <c r="C43" s="63"/>
      <c r="D43" s="65"/>
      <c r="E43" s="6">
        <f t="shared" si="0"/>
        <v>0</v>
      </c>
      <c r="F43" s="66"/>
      <c r="G43" s="66"/>
      <c r="H43" s="67"/>
      <c r="I43" s="37">
        <f>IF(E43=0,0,IF($C$14=notice!$A$26,MIN(ROUND(('9'!D43/'9'!E43/('9'!F43+'9'!G43)*3%),2),1.8),VLOOKUP($C$14,notice!$A$27:$B$33,2,FALSE)))</f>
        <v>0</v>
      </c>
      <c r="J43" s="73">
        <f t="shared" si="1"/>
        <v>0</v>
      </c>
      <c r="K43" s="74">
        <f t="shared" si="2"/>
        <v>0</v>
      </c>
      <c r="L43" s="74">
        <f t="shared" si="3"/>
        <v>0</v>
      </c>
      <c r="M43" s="75">
        <f t="shared" si="4"/>
        <v>0</v>
      </c>
    </row>
    <row r="44" spans="1:13" x14ac:dyDescent="0.2">
      <c r="A44" s="99"/>
      <c r="B44" s="63"/>
      <c r="C44" s="63"/>
      <c r="D44" s="65"/>
      <c r="E44" s="6">
        <f t="shared" si="0"/>
        <v>0</v>
      </c>
      <c r="F44" s="66"/>
      <c r="G44" s="66"/>
      <c r="H44" s="67"/>
      <c r="I44" s="37">
        <f>IF(E44=0,0,IF($C$14=notice!$A$26,MIN(ROUND(('9'!D44/'9'!E44/('9'!F44+'9'!G44)*3%),2),1.8),VLOOKUP($C$14,notice!$A$27:$B$33,2,FALSE)))</f>
        <v>0</v>
      </c>
      <c r="J44" s="73">
        <f t="shared" si="1"/>
        <v>0</v>
      </c>
      <c r="K44" s="74">
        <f t="shared" si="2"/>
        <v>0</v>
      </c>
      <c r="L44" s="74">
        <f t="shared" si="3"/>
        <v>0</v>
      </c>
      <c r="M44" s="75">
        <f t="shared" si="4"/>
        <v>0</v>
      </c>
    </row>
    <row r="45" spans="1:13" x14ac:dyDescent="0.2">
      <c r="A45" s="99"/>
      <c r="B45" s="63"/>
      <c r="C45" s="63"/>
      <c r="D45" s="65"/>
      <c r="E45" s="6">
        <f t="shared" si="0"/>
        <v>0</v>
      </c>
      <c r="F45" s="66"/>
      <c r="G45" s="66"/>
      <c r="H45" s="67"/>
      <c r="I45" s="37">
        <f>IF(E45=0,0,IF($C$14=notice!$A$26,MIN(ROUND(('9'!D45/'9'!E45/('9'!F45+'9'!G45)*3%),2),1.8),VLOOKUP($C$14,notice!$A$27:$B$33,2,FALSE)))</f>
        <v>0</v>
      </c>
      <c r="J45" s="73">
        <f t="shared" si="1"/>
        <v>0</v>
      </c>
      <c r="K45" s="74">
        <f t="shared" si="2"/>
        <v>0</v>
      </c>
      <c r="L45" s="74">
        <f t="shared" si="3"/>
        <v>0</v>
      </c>
      <c r="M45" s="75">
        <f t="shared" si="4"/>
        <v>0</v>
      </c>
    </row>
    <row r="46" spans="1:13" x14ac:dyDescent="0.2">
      <c r="A46" s="99"/>
      <c r="B46" s="63"/>
      <c r="C46" s="63"/>
      <c r="D46" s="65"/>
      <c r="E46" s="6">
        <f t="shared" si="0"/>
        <v>0</v>
      </c>
      <c r="F46" s="66"/>
      <c r="G46" s="66"/>
      <c r="H46" s="67"/>
      <c r="I46" s="37">
        <f>IF(E46=0,0,IF($C$14=notice!$A$26,MIN(ROUND(('9'!D46/'9'!E46/('9'!F46+'9'!G46)*3%),2),1.8),VLOOKUP($C$14,notice!$A$27:$B$33,2,FALSE)))</f>
        <v>0</v>
      </c>
      <c r="J46" s="73">
        <f t="shared" si="1"/>
        <v>0</v>
      </c>
      <c r="K46" s="74">
        <f t="shared" si="2"/>
        <v>0</v>
      </c>
      <c r="L46" s="74">
        <f t="shared" si="3"/>
        <v>0</v>
      </c>
      <c r="M46" s="75">
        <f t="shared" si="4"/>
        <v>0</v>
      </c>
    </row>
    <row r="47" spans="1:13" ht="12.75" thickBot="1" x14ac:dyDescent="0.25">
      <c r="A47" s="99"/>
      <c r="B47" s="63"/>
      <c r="C47" s="63"/>
      <c r="D47" s="65"/>
      <c r="E47" s="6">
        <f t="shared" si="0"/>
        <v>0</v>
      </c>
      <c r="F47" s="66"/>
      <c r="G47" s="66"/>
      <c r="H47" s="67"/>
      <c r="I47" s="37">
        <f>IF(E47=0,0,IF($C$14=notice!$A$26,MIN(ROUND(('9'!D47/'9'!E47/('9'!F47+'9'!G47)*3%),2),1.8),VLOOKUP($C$14,notice!$A$27:$B$33,2,FALSE)))</f>
        <v>0</v>
      </c>
      <c r="J47" s="73">
        <f t="shared" si="1"/>
        <v>0</v>
      </c>
      <c r="K47" s="74">
        <f t="shared" si="2"/>
        <v>0</v>
      </c>
      <c r="L47" s="74">
        <f t="shared" si="3"/>
        <v>0</v>
      </c>
      <c r="M47" s="75">
        <f t="shared" si="4"/>
        <v>0</v>
      </c>
    </row>
    <row r="48" spans="1:13" ht="19.5" thickBot="1" x14ac:dyDescent="0.35">
      <c r="B48" s="108" t="s">
        <v>11</v>
      </c>
      <c r="C48" s="111"/>
      <c r="D48" s="110"/>
      <c r="E48" s="14">
        <f>SUM(E19:E47)</f>
        <v>0</v>
      </c>
      <c r="F48" s="14">
        <f t="shared" ref="F48" si="5">SUM(F19:F47)</f>
        <v>0</v>
      </c>
      <c r="G48" s="14">
        <f>SUM(G19:G47)</f>
        <v>0</v>
      </c>
      <c r="H48" s="19"/>
      <c r="I48" s="19"/>
      <c r="J48" s="14">
        <f>SUM(J19:J47)</f>
        <v>0</v>
      </c>
      <c r="K48" s="35">
        <f>SUM(K19:K47)</f>
        <v>0</v>
      </c>
      <c r="L48" s="35">
        <f>SUM(L19:L47)</f>
        <v>0</v>
      </c>
      <c r="M48" s="35">
        <f>SUM(M19:M47)</f>
        <v>0</v>
      </c>
    </row>
    <row r="49" spans="2:13" ht="15.75" thickBot="1" x14ac:dyDescent="0.25">
      <c r="B49" s="108" t="s">
        <v>47</v>
      </c>
      <c r="C49" s="109"/>
      <c r="D49" s="109"/>
      <c r="E49" s="110"/>
      <c r="F49" s="148">
        <f>F48+G48</f>
        <v>0</v>
      </c>
      <c r="G49" s="110"/>
      <c r="H49" s="15"/>
      <c r="I49" s="15"/>
      <c r="J49" s="18"/>
      <c r="K49" s="17"/>
    </row>
    <row r="50" spans="2:13" ht="15.75" customHeight="1" thickBot="1" x14ac:dyDescent="0.35">
      <c r="B50" s="100">
        <f>C7</f>
        <v>0</v>
      </c>
      <c r="C50" s="10"/>
      <c r="D50" s="10"/>
      <c r="E50" s="10"/>
      <c r="F50" s="146" t="s">
        <v>96</v>
      </c>
      <c r="G50" s="147"/>
      <c r="H50" s="143"/>
      <c r="I50" s="143"/>
      <c r="J50" s="143"/>
      <c r="K50" s="76">
        <f>K48</f>
        <v>0</v>
      </c>
      <c r="M50" s="88" t="str">
        <f>M1</f>
        <v>Annexe  2-1</v>
      </c>
    </row>
    <row r="51" spans="2:13" ht="33.75" customHeight="1" thickBot="1" x14ac:dyDescent="0.35">
      <c r="B51" s="100">
        <f>C14</f>
        <v>0</v>
      </c>
      <c r="C51" s="10"/>
      <c r="D51" s="10"/>
      <c r="E51" s="10"/>
      <c r="F51" s="142" t="s">
        <v>97</v>
      </c>
      <c r="G51" s="143"/>
      <c r="H51" s="143"/>
      <c r="I51" s="143"/>
      <c r="J51" s="143"/>
      <c r="K51" s="76">
        <f>L48</f>
        <v>0</v>
      </c>
    </row>
    <row r="52" spans="2:13" ht="34.5" customHeight="1" thickBot="1" x14ac:dyDescent="0.4">
      <c r="B52" s="100">
        <f>C10</f>
        <v>0</v>
      </c>
      <c r="C52" s="10"/>
      <c r="D52" s="10"/>
      <c r="E52" s="10"/>
      <c r="F52" s="144" t="s">
        <v>134</v>
      </c>
      <c r="G52" s="145"/>
      <c r="H52" s="145"/>
      <c r="I52" s="145"/>
      <c r="J52" s="145"/>
      <c r="K52" s="77">
        <f>K50+K51</f>
        <v>0</v>
      </c>
    </row>
  </sheetData>
  <sheetProtection algorithmName="SHA-512" hashValue="VhtpQoa1yVatFZS4yX4XA1vX144yGl1xMCtOSi84hj0DKYNeMbkTjY9VjJkkwmz2xLUIBs7qEWDSHA6wk3jdQw==" saltValue="y4MYHWuAtrnAZX3eX2abDQ==" spinCount="100000" sheet="1" objects="1" scenarios="1"/>
  <mergeCells count="56">
    <mergeCell ref="K7:L7"/>
    <mergeCell ref="K8:K9"/>
    <mergeCell ref="K10:K11"/>
    <mergeCell ref="K12:K13"/>
    <mergeCell ref="K14:K15"/>
    <mergeCell ref="L10:L11"/>
    <mergeCell ref="B48:D48"/>
    <mergeCell ref="B49:E49"/>
    <mergeCell ref="F49:G49"/>
    <mergeCell ref="G17:G18"/>
    <mergeCell ref="H17:H18"/>
    <mergeCell ref="E17:E18"/>
    <mergeCell ref="F17:F18"/>
    <mergeCell ref="B17:C17"/>
    <mergeCell ref="D17:D18"/>
    <mergeCell ref="M17:M18"/>
    <mergeCell ref="F51:J51"/>
    <mergeCell ref="F52:J52"/>
    <mergeCell ref="F50:J50"/>
    <mergeCell ref="L17:L18"/>
    <mergeCell ref="J17:J18"/>
    <mergeCell ref="K17:K18"/>
    <mergeCell ref="I17:I18"/>
    <mergeCell ref="A5:J5"/>
    <mergeCell ref="A8:B8"/>
    <mergeCell ref="C8:F8"/>
    <mergeCell ref="H8:I8"/>
    <mergeCell ref="B3:J3"/>
    <mergeCell ref="C7:F7"/>
    <mergeCell ref="H7:I7"/>
    <mergeCell ref="A4:J4"/>
    <mergeCell ref="A15:B15"/>
    <mergeCell ref="A13:B13"/>
    <mergeCell ref="A10:B10"/>
    <mergeCell ref="C10:F10"/>
    <mergeCell ref="H10:I11"/>
    <mergeCell ref="A14:B14"/>
    <mergeCell ref="C14:F14"/>
    <mergeCell ref="C15:F15"/>
    <mergeCell ref="A12:B12"/>
    <mergeCell ref="C1:H1"/>
    <mergeCell ref="M8:M9"/>
    <mergeCell ref="M10:M11"/>
    <mergeCell ref="M12:M13"/>
    <mergeCell ref="M14:M15"/>
    <mergeCell ref="L14:L15"/>
    <mergeCell ref="L12:L13"/>
    <mergeCell ref="C12:F12"/>
    <mergeCell ref="H12:I13"/>
    <mergeCell ref="C13:F13"/>
    <mergeCell ref="L8:L9"/>
    <mergeCell ref="B2:J2"/>
    <mergeCell ref="A7:B7"/>
    <mergeCell ref="A9:B9"/>
    <mergeCell ref="C9:F9"/>
    <mergeCell ref="H9:I9"/>
  </mergeCells>
  <phoneticPr fontId="44" type="noConversion"/>
  <pageMargins left="0.70866141732283472" right="0.70866141732283472" top="0.15748031496062992" bottom="0.15748031496062992"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xWindow="545" yWindow="495" count="2">
        <x14:dataValidation type="list" errorStyle="warning" showInputMessage="1" showErrorMessage="1" errorTitle="incomplet" error="obligatoire" promptTitle="classement" prompt="sélectionnez votre classement" xr:uid="{00000000-0002-0000-0900-000000000000}">
          <x14:formula1>
            <xm:f>notice!$A$26:$A$33</xm:f>
          </x14:formula1>
          <xm:sqref>C14:F14</xm:sqref>
        </x14:dataValidation>
        <x14:dataValidation type="list" allowBlank="1" showInputMessage="1" showErrorMessage="1" xr:uid="{00000000-0002-0000-0900-000001000000}">
          <x14:formula1>
            <xm:f>notice!$A$43:$A$46</xm:f>
          </x14:formula1>
          <xm:sqref>H19:H47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pageSetUpPr fitToPage="1"/>
  </sheetPr>
  <dimension ref="A1:M52"/>
  <sheetViews>
    <sheetView zoomScaleNormal="100" workbookViewId="0">
      <selection activeCell="M8" sqref="M8:M15"/>
    </sheetView>
  </sheetViews>
  <sheetFormatPr baseColWidth="10" defaultColWidth="9.140625" defaultRowHeight="12" x14ac:dyDescent="0.2"/>
  <cols>
    <col min="1" max="1" width="10.5703125" style="11" customWidth="1"/>
    <col min="2" max="2" width="17.42578125" style="10" customWidth="1"/>
    <col min="3" max="3" width="15.140625" style="11" customWidth="1"/>
    <col min="4" max="4" width="13.5703125" style="11" customWidth="1"/>
    <col min="5" max="5" width="10.7109375" style="11" customWidth="1"/>
    <col min="6" max="6" width="15" style="11" customWidth="1"/>
    <col min="7" max="7" width="12.85546875" style="11" customWidth="1"/>
    <col min="8" max="8" width="20.28515625" style="11" customWidth="1"/>
    <col min="9" max="9" width="14.140625" style="11" customWidth="1"/>
    <col min="10" max="10" width="11.28515625" style="11" customWidth="1"/>
    <col min="11" max="11" width="11.5703125" style="11" customWidth="1"/>
    <col min="12" max="12" width="12.5703125" style="11" customWidth="1"/>
    <col min="13" max="16384" width="9.140625" style="11"/>
  </cols>
  <sheetData>
    <row r="1" spans="1:13" ht="20.25" customHeight="1" thickBot="1" x14ac:dyDescent="0.3">
      <c r="B1" s="105" t="s">
        <v>133</v>
      </c>
      <c r="C1" s="156"/>
      <c r="D1" s="157"/>
      <c r="E1" s="157"/>
      <c r="F1" s="157"/>
      <c r="G1" s="157"/>
      <c r="H1" s="157"/>
      <c r="M1" s="105" t="s">
        <v>133</v>
      </c>
    </row>
    <row r="2" spans="1:13" ht="19.5" customHeight="1" x14ac:dyDescent="0.2">
      <c r="B2" s="132" t="s">
        <v>137</v>
      </c>
      <c r="C2" s="133"/>
      <c r="D2" s="133"/>
      <c r="E2" s="133"/>
      <c r="F2" s="133"/>
      <c r="G2" s="133"/>
      <c r="H2" s="133"/>
      <c r="I2" s="133"/>
      <c r="J2" s="134"/>
    </row>
    <row r="3" spans="1:13" ht="19.5" thickBot="1" x14ac:dyDescent="0.25">
      <c r="B3" s="136" t="s">
        <v>98</v>
      </c>
      <c r="C3" s="137"/>
      <c r="D3" s="137"/>
      <c r="E3" s="137"/>
      <c r="F3" s="137"/>
      <c r="G3" s="137"/>
      <c r="H3" s="137"/>
      <c r="I3" s="137"/>
      <c r="J3" s="138"/>
    </row>
    <row r="4" spans="1:13" ht="15" customHeight="1" x14ac:dyDescent="0.25">
      <c r="A4" s="130" t="s">
        <v>99</v>
      </c>
      <c r="B4" s="131"/>
      <c r="C4" s="131"/>
      <c r="D4" s="131"/>
      <c r="E4" s="131"/>
      <c r="F4" s="131"/>
      <c r="G4" s="131"/>
      <c r="H4" s="131"/>
      <c r="I4" s="131"/>
      <c r="J4" s="131"/>
    </row>
    <row r="5" spans="1:13" ht="15" customHeight="1" x14ac:dyDescent="0.25">
      <c r="A5" s="128" t="s">
        <v>17</v>
      </c>
      <c r="B5" s="129"/>
      <c r="C5" s="129"/>
      <c r="D5" s="129"/>
      <c r="E5" s="129"/>
      <c r="F5" s="129"/>
      <c r="G5" s="129"/>
      <c r="H5" s="129"/>
      <c r="I5" s="129"/>
      <c r="J5" s="129"/>
    </row>
    <row r="6" spans="1:13" x14ac:dyDescent="0.2">
      <c r="H6" s="89" t="s">
        <v>116</v>
      </c>
      <c r="K6" s="89" t="s">
        <v>117</v>
      </c>
    </row>
    <row r="7" spans="1:13" ht="24.75" customHeight="1" x14ac:dyDescent="0.25">
      <c r="A7" s="113" t="s">
        <v>50</v>
      </c>
      <c r="B7" s="114"/>
      <c r="C7" s="116">
        <f>'hébergement n°1'!C7:F7</f>
        <v>0</v>
      </c>
      <c r="D7" s="117"/>
      <c r="E7" s="117"/>
      <c r="F7" s="117"/>
      <c r="H7" s="125" t="s">
        <v>3</v>
      </c>
      <c r="I7" s="114"/>
      <c r="K7" s="125" t="s">
        <v>48</v>
      </c>
      <c r="L7" s="114"/>
      <c r="M7" s="57" t="s">
        <v>115</v>
      </c>
    </row>
    <row r="8" spans="1:13" ht="24.75" customHeight="1" x14ac:dyDescent="0.25">
      <c r="A8" s="113" t="s">
        <v>51</v>
      </c>
      <c r="B8" s="114"/>
      <c r="C8" s="116">
        <f>'hébergement n°1'!C8:F8</f>
        <v>0</v>
      </c>
      <c r="D8" s="117"/>
      <c r="E8" s="117"/>
      <c r="F8" s="117"/>
      <c r="H8" s="126" t="s">
        <v>6</v>
      </c>
      <c r="I8" s="114"/>
      <c r="K8" s="112" t="s">
        <v>80</v>
      </c>
      <c r="L8" s="112" t="s">
        <v>92</v>
      </c>
      <c r="M8" s="107" t="s">
        <v>147</v>
      </c>
    </row>
    <row r="9" spans="1:13" ht="22.5" customHeight="1" x14ac:dyDescent="0.25">
      <c r="A9" s="113" t="s">
        <v>4</v>
      </c>
      <c r="B9" s="114"/>
      <c r="C9" s="116">
        <f>'hébergement n°1'!C9:F9</f>
        <v>0</v>
      </c>
      <c r="D9" s="117"/>
      <c r="E9" s="117"/>
      <c r="F9" s="117"/>
      <c r="H9" s="126" t="s">
        <v>7</v>
      </c>
      <c r="I9" s="114"/>
      <c r="K9" s="112"/>
      <c r="L9" s="112"/>
      <c r="M9" s="107"/>
    </row>
    <row r="10" spans="1:13" ht="21" customHeight="1" x14ac:dyDescent="0.25">
      <c r="A10" s="113" t="s">
        <v>118</v>
      </c>
      <c r="B10" s="114"/>
      <c r="C10" s="116">
        <f>'hébergement n°1'!C10:F10</f>
        <v>0</v>
      </c>
      <c r="D10" s="117"/>
      <c r="E10" s="117"/>
      <c r="F10" s="117"/>
      <c r="H10" s="115" t="s">
        <v>8</v>
      </c>
      <c r="I10" s="114"/>
      <c r="K10" s="112" t="s">
        <v>81</v>
      </c>
      <c r="L10" s="112" t="s">
        <v>93</v>
      </c>
      <c r="M10" s="107" t="s">
        <v>148</v>
      </c>
    </row>
    <row r="11" spans="1:13" ht="24.75" customHeight="1" x14ac:dyDescent="0.2">
      <c r="E11" s="5"/>
      <c r="F11" s="12"/>
      <c r="H11" s="114"/>
      <c r="I11" s="114"/>
      <c r="K11" s="112"/>
      <c r="L11" s="112"/>
      <c r="M11" s="107"/>
    </row>
    <row r="12" spans="1:13" ht="31.5" customHeight="1" x14ac:dyDescent="0.25">
      <c r="A12" s="135" t="s">
        <v>18</v>
      </c>
      <c r="B12" s="114"/>
      <c r="C12" s="158" t="s">
        <v>26</v>
      </c>
      <c r="D12" s="117"/>
      <c r="E12" s="117"/>
      <c r="F12" s="117"/>
      <c r="H12" s="115" t="s">
        <v>87</v>
      </c>
      <c r="I12" s="114"/>
      <c r="K12" s="112" t="s">
        <v>82</v>
      </c>
      <c r="L12" s="112" t="s">
        <v>94</v>
      </c>
      <c r="M12" s="107" t="s">
        <v>149</v>
      </c>
    </row>
    <row r="13" spans="1:13" ht="36" customHeight="1" x14ac:dyDescent="0.25">
      <c r="A13" s="113" t="s">
        <v>49</v>
      </c>
      <c r="B13" s="114"/>
      <c r="C13" s="116" t="s">
        <v>42</v>
      </c>
      <c r="D13" s="117"/>
      <c r="E13" s="117"/>
      <c r="F13" s="117"/>
      <c r="H13" s="114"/>
      <c r="I13" s="114"/>
      <c r="K13" s="112"/>
      <c r="L13" s="112"/>
      <c r="M13" s="107"/>
    </row>
    <row r="14" spans="1:13" ht="15.75" thickBot="1" x14ac:dyDescent="0.3">
      <c r="A14" s="113" t="s">
        <v>40</v>
      </c>
      <c r="B14" s="114"/>
      <c r="C14" s="118"/>
      <c r="D14" s="119"/>
      <c r="E14" s="119"/>
      <c r="F14" s="119"/>
      <c r="K14" s="112" t="s">
        <v>83</v>
      </c>
      <c r="L14" s="112" t="s">
        <v>95</v>
      </c>
      <c r="M14" s="107" t="s">
        <v>150</v>
      </c>
    </row>
    <row r="15" spans="1:13" ht="23.25" customHeight="1" thickBot="1" x14ac:dyDescent="0.3">
      <c r="A15" s="127" t="s">
        <v>41</v>
      </c>
      <c r="B15" s="114"/>
      <c r="C15" s="120" t="e">
        <f>VLOOKUP(C14,notice!A26:B33,2,FALSE)</f>
        <v>#N/A</v>
      </c>
      <c r="D15" s="121"/>
      <c r="E15" s="121"/>
      <c r="F15" s="122"/>
      <c r="G15" s="7"/>
      <c r="H15" s="7"/>
      <c r="I15" s="7"/>
      <c r="K15" s="112"/>
      <c r="L15" s="112"/>
      <c r="M15" s="107"/>
    </row>
    <row r="17" spans="1:13" ht="12" customHeight="1" x14ac:dyDescent="0.2">
      <c r="B17" s="112" t="s">
        <v>5</v>
      </c>
      <c r="C17" s="112"/>
      <c r="D17" s="123" t="s">
        <v>43</v>
      </c>
      <c r="E17" s="112" t="s">
        <v>0</v>
      </c>
      <c r="F17" s="112" t="s">
        <v>10</v>
      </c>
      <c r="G17" s="112" t="s">
        <v>9</v>
      </c>
      <c r="H17" s="112" t="s">
        <v>1</v>
      </c>
      <c r="I17" s="123" t="s">
        <v>88</v>
      </c>
      <c r="J17" s="149" t="s">
        <v>46</v>
      </c>
      <c r="K17" s="112" t="s">
        <v>90</v>
      </c>
      <c r="L17" s="112" t="s">
        <v>89</v>
      </c>
      <c r="M17" s="141" t="s">
        <v>91</v>
      </c>
    </row>
    <row r="18" spans="1:13" ht="52.5" customHeight="1" x14ac:dyDescent="0.2">
      <c r="A18" s="98"/>
      <c r="B18" s="84" t="s">
        <v>44</v>
      </c>
      <c r="C18" s="6" t="s">
        <v>45</v>
      </c>
      <c r="D18" s="124"/>
      <c r="E18" s="112"/>
      <c r="F18" s="112"/>
      <c r="G18" s="112"/>
      <c r="H18" s="112"/>
      <c r="I18" s="124"/>
      <c r="J18" s="149"/>
      <c r="K18" s="112"/>
      <c r="L18" s="112"/>
      <c r="M18" s="141"/>
    </row>
    <row r="19" spans="1:13" x14ac:dyDescent="0.2">
      <c r="A19" s="99"/>
      <c r="B19" s="63"/>
      <c r="C19" s="63"/>
      <c r="D19" s="64"/>
      <c r="E19" s="6">
        <f>C19-B19</f>
        <v>0</v>
      </c>
      <c r="F19" s="66"/>
      <c r="G19" s="66"/>
      <c r="H19" s="67"/>
      <c r="I19" s="37">
        <f>IF(E19=0,0,IF($C$14=notice!$A$26,MIN(ROUND(('3'!D19/'3'!E19/('3'!F19+'3'!G19)*3%),2),1.1),VLOOKUP($C$14,notice!$A$27:$B$33,2,FALSE)))</f>
        <v>0</v>
      </c>
      <c r="J19" s="73">
        <f>E19*F19</f>
        <v>0</v>
      </c>
      <c r="K19" s="74">
        <f>IF(I19&gt;1.1,1.1*J19,J19*I19)</f>
        <v>0</v>
      </c>
      <c r="L19" s="74">
        <f>K19*10/100</f>
        <v>0</v>
      </c>
      <c r="M19" s="75">
        <f>L19+K19</f>
        <v>0</v>
      </c>
    </row>
    <row r="20" spans="1:13" ht="12" customHeight="1" x14ac:dyDescent="0.2">
      <c r="A20" s="99"/>
      <c r="B20" s="63"/>
      <c r="C20" s="63"/>
      <c r="D20" s="64"/>
      <c r="E20" s="6">
        <f t="shared" ref="E20:E47" si="0">C20-B20</f>
        <v>0</v>
      </c>
      <c r="F20" s="66"/>
      <c r="G20" s="66"/>
      <c r="H20" s="67"/>
      <c r="I20" s="37">
        <f>IF(E20=0,0,IF($C$14=notice!$A$26,MIN(ROUND(('10'!D20/'10'!E20/('10'!F20+'10'!G20)*3%),2),1.8),VLOOKUP($C$14,notice!$A$27:$B$33,2,FALSE)))</f>
        <v>0</v>
      </c>
      <c r="J20" s="73">
        <f t="shared" ref="J20:J47" si="1">E20*F20</f>
        <v>0</v>
      </c>
      <c r="K20" s="74">
        <f t="shared" ref="K20:K47" si="2">IF(I20&gt;1.1,1.1*J20,J20*I20)</f>
        <v>0</v>
      </c>
      <c r="L20" s="74">
        <f t="shared" ref="L20:L47" si="3">K20*10/100</f>
        <v>0</v>
      </c>
      <c r="M20" s="75">
        <f t="shared" ref="M20:M47" si="4">L20+K20</f>
        <v>0</v>
      </c>
    </row>
    <row r="21" spans="1:13" ht="12" customHeight="1" x14ac:dyDescent="0.2">
      <c r="A21" s="99"/>
      <c r="B21" s="63"/>
      <c r="C21" s="63"/>
      <c r="D21" s="65"/>
      <c r="E21" s="6">
        <f t="shared" si="0"/>
        <v>0</v>
      </c>
      <c r="F21" s="66"/>
      <c r="G21" s="66"/>
      <c r="H21" s="67"/>
      <c r="I21" s="37">
        <f>IF(E21=0,0,IF($C$14=notice!$A$26,MIN(ROUND(('10'!D21/'10'!E21/('10'!F21+'10'!G21)*3%),2),1.8),VLOOKUP($C$14,notice!$A$27:$B$33,2,FALSE)))</f>
        <v>0</v>
      </c>
      <c r="J21" s="73">
        <f t="shared" si="1"/>
        <v>0</v>
      </c>
      <c r="K21" s="74">
        <f t="shared" si="2"/>
        <v>0</v>
      </c>
      <c r="L21" s="74">
        <f t="shared" si="3"/>
        <v>0</v>
      </c>
      <c r="M21" s="75">
        <f t="shared" si="4"/>
        <v>0</v>
      </c>
    </row>
    <row r="22" spans="1:13" x14ac:dyDescent="0.2">
      <c r="A22" s="99"/>
      <c r="B22" s="63"/>
      <c r="C22" s="63"/>
      <c r="D22" s="65"/>
      <c r="E22" s="6">
        <f t="shared" si="0"/>
        <v>0</v>
      </c>
      <c r="F22" s="66"/>
      <c r="G22" s="66"/>
      <c r="H22" s="67"/>
      <c r="I22" s="37">
        <f>IF(E22=0,0,IF($C$14=notice!$A$26,MIN(ROUND(('10'!D22/'10'!E22/('10'!F22+'10'!G22)*3%),2),1.8),VLOOKUP($C$14,notice!$A$27:$B$33,2,FALSE)))</f>
        <v>0</v>
      </c>
      <c r="J22" s="73">
        <f t="shared" si="1"/>
        <v>0</v>
      </c>
      <c r="K22" s="74">
        <f t="shared" si="2"/>
        <v>0</v>
      </c>
      <c r="L22" s="74">
        <f t="shared" si="3"/>
        <v>0</v>
      </c>
      <c r="M22" s="75">
        <f t="shared" si="4"/>
        <v>0</v>
      </c>
    </row>
    <row r="23" spans="1:13" x14ac:dyDescent="0.2">
      <c r="A23" s="99"/>
      <c r="B23" s="63"/>
      <c r="C23" s="63"/>
      <c r="D23" s="65"/>
      <c r="E23" s="6">
        <f t="shared" si="0"/>
        <v>0</v>
      </c>
      <c r="F23" s="66"/>
      <c r="G23" s="66"/>
      <c r="H23" s="67"/>
      <c r="I23" s="37">
        <f>IF(E23=0,0,IF($C$14=notice!$A$26,MIN(ROUND(('10'!D23/'10'!E23/('10'!F23+'10'!G23)*3%),2),1.8),VLOOKUP($C$14,notice!$A$27:$B$33,2,FALSE)))</f>
        <v>0</v>
      </c>
      <c r="J23" s="73">
        <f t="shared" si="1"/>
        <v>0</v>
      </c>
      <c r="K23" s="74">
        <f t="shared" si="2"/>
        <v>0</v>
      </c>
      <c r="L23" s="74">
        <f t="shared" si="3"/>
        <v>0</v>
      </c>
      <c r="M23" s="75">
        <f t="shared" si="4"/>
        <v>0</v>
      </c>
    </row>
    <row r="24" spans="1:13" x14ac:dyDescent="0.2">
      <c r="A24" s="99"/>
      <c r="B24" s="63"/>
      <c r="C24" s="63"/>
      <c r="D24" s="65"/>
      <c r="E24" s="6">
        <f t="shared" si="0"/>
        <v>0</v>
      </c>
      <c r="F24" s="66"/>
      <c r="G24" s="66"/>
      <c r="H24" s="67"/>
      <c r="I24" s="37">
        <f>IF(E24=0,0,IF($C$14=notice!$A$26,MIN(ROUND(('10'!D24/'10'!E24/('10'!F24+'10'!G24)*3%),2),1.8),VLOOKUP($C$14,notice!$A$27:$B$33,2,FALSE)))</f>
        <v>0</v>
      </c>
      <c r="J24" s="73">
        <f t="shared" si="1"/>
        <v>0</v>
      </c>
      <c r="K24" s="74">
        <f t="shared" si="2"/>
        <v>0</v>
      </c>
      <c r="L24" s="74">
        <f t="shared" si="3"/>
        <v>0</v>
      </c>
      <c r="M24" s="75">
        <f t="shared" si="4"/>
        <v>0</v>
      </c>
    </row>
    <row r="25" spans="1:13" x14ac:dyDescent="0.2">
      <c r="A25" s="99"/>
      <c r="B25" s="63"/>
      <c r="C25" s="63"/>
      <c r="D25" s="65"/>
      <c r="E25" s="6">
        <f t="shared" si="0"/>
        <v>0</v>
      </c>
      <c r="F25" s="66"/>
      <c r="G25" s="66"/>
      <c r="H25" s="67"/>
      <c r="I25" s="37">
        <f>IF(E25=0,0,IF($C$14=notice!$A$26,MIN(ROUND(('10'!D25/'10'!E25/('10'!F25+'10'!G25)*3%),2),1.8),VLOOKUP($C$14,notice!$A$27:$B$33,2,FALSE)))</f>
        <v>0</v>
      </c>
      <c r="J25" s="73">
        <f t="shared" si="1"/>
        <v>0</v>
      </c>
      <c r="K25" s="74">
        <f t="shared" si="2"/>
        <v>0</v>
      </c>
      <c r="L25" s="74">
        <f t="shared" si="3"/>
        <v>0</v>
      </c>
      <c r="M25" s="75">
        <f t="shared" si="4"/>
        <v>0</v>
      </c>
    </row>
    <row r="26" spans="1:13" x14ac:dyDescent="0.2">
      <c r="A26" s="99"/>
      <c r="B26" s="63"/>
      <c r="C26" s="63"/>
      <c r="D26" s="65"/>
      <c r="E26" s="6">
        <f t="shared" si="0"/>
        <v>0</v>
      </c>
      <c r="F26" s="66"/>
      <c r="G26" s="66"/>
      <c r="H26" s="67"/>
      <c r="I26" s="37">
        <f>IF(E26=0,0,IF($C$14=notice!$A$26,MIN(ROUND(('10'!D26/'10'!E26/('10'!F26+'10'!G26)*3%),2),1.8),VLOOKUP($C$14,notice!$A$27:$B$33,2,FALSE)))</f>
        <v>0</v>
      </c>
      <c r="J26" s="73">
        <f t="shared" si="1"/>
        <v>0</v>
      </c>
      <c r="K26" s="74">
        <f t="shared" si="2"/>
        <v>0</v>
      </c>
      <c r="L26" s="74">
        <f t="shared" si="3"/>
        <v>0</v>
      </c>
      <c r="M26" s="75">
        <f t="shared" si="4"/>
        <v>0</v>
      </c>
    </row>
    <row r="27" spans="1:13" x14ac:dyDescent="0.2">
      <c r="A27" s="99"/>
      <c r="B27" s="63"/>
      <c r="C27" s="63"/>
      <c r="D27" s="65"/>
      <c r="E27" s="6">
        <f t="shared" si="0"/>
        <v>0</v>
      </c>
      <c r="F27" s="66"/>
      <c r="G27" s="66"/>
      <c r="H27" s="67"/>
      <c r="I27" s="37">
        <f>IF(E27=0,0,IF($C$14=notice!$A$26,MIN(ROUND(('10'!D27/'10'!E27/('10'!F27+'10'!G27)*3%),2),1.8),VLOOKUP($C$14,notice!$A$27:$B$33,2,FALSE)))</f>
        <v>0</v>
      </c>
      <c r="J27" s="73">
        <f t="shared" si="1"/>
        <v>0</v>
      </c>
      <c r="K27" s="74">
        <f t="shared" si="2"/>
        <v>0</v>
      </c>
      <c r="L27" s="74">
        <f t="shared" si="3"/>
        <v>0</v>
      </c>
      <c r="M27" s="75">
        <f t="shared" si="4"/>
        <v>0</v>
      </c>
    </row>
    <row r="28" spans="1:13" x14ac:dyDescent="0.2">
      <c r="A28" s="99"/>
      <c r="B28" s="63"/>
      <c r="C28" s="63"/>
      <c r="D28" s="65"/>
      <c r="E28" s="6">
        <f t="shared" si="0"/>
        <v>0</v>
      </c>
      <c r="F28" s="66"/>
      <c r="G28" s="66"/>
      <c r="H28" s="67"/>
      <c r="I28" s="37">
        <f>IF(E28=0,0,IF($C$14=notice!$A$26,MIN(ROUND(('10'!D28/'10'!E28/('10'!F28+'10'!G28)*3%),2),1.8),VLOOKUP($C$14,notice!$A$27:$B$33,2,FALSE)))</f>
        <v>0</v>
      </c>
      <c r="J28" s="73">
        <f t="shared" si="1"/>
        <v>0</v>
      </c>
      <c r="K28" s="74">
        <f t="shared" si="2"/>
        <v>0</v>
      </c>
      <c r="L28" s="74">
        <f t="shared" si="3"/>
        <v>0</v>
      </c>
      <c r="M28" s="75">
        <f t="shared" si="4"/>
        <v>0</v>
      </c>
    </row>
    <row r="29" spans="1:13" x14ac:dyDescent="0.2">
      <c r="A29" s="99"/>
      <c r="B29" s="63"/>
      <c r="C29" s="63"/>
      <c r="D29" s="65"/>
      <c r="E29" s="6">
        <f t="shared" si="0"/>
        <v>0</v>
      </c>
      <c r="F29" s="66"/>
      <c r="G29" s="66"/>
      <c r="H29" s="67"/>
      <c r="I29" s="37">
        <f>IF(E29=0,0,IF($C$14=notice!$A$26,MIN(ROUND(('10'!D29/'10'!E29/('10'!F29+'10'!G29)*3%),2),1.8),VLOOKUP($C$14,notice!$A$27:$B$33,2,FALSE)))</f>
        <v>0</v>
      </c>
      <c r="J29" s="73">
        <f t="shared" si="1"/>
        <v>0</v>
      </c>
      <c r="K29" s="74">
        <f t="shared" si="2"/>
        <v>0</v>
      </c>
      <c r="L29" s="74">
        <f t="shared" si="3"/>
        <v>0</v>
      </c>
      <c r="M29" s="75">
        <f t="shared" si="4"/>
        <v>0</v>
      </c>
    </row>
    <row r="30" spans="1:13" x14ac:dyDescent="0.2">
      <c r="A30" s="99"/>
      <c r="B30" s="63"/>
      <c r="C30" s="63"/>
      <c r="D30" s="65"/>
      <c r="E30" s="6">
        <f t="shared" si="0"/>
        <v>0</v>
      </c>
      <c r="F30" s="66"/>
      <c r="G30" s="66"/>
      <c r="H30" s="67"/>
      <c r="I30" s="37">
        <f>IF(E30=0,0,IF($C$14=notice!$A$26,MIN(ROUND(('10'!D30/'10'!E30/('10'!F30+'10'!G30)*3%),2),1.8),VLOOKUP($C$14,notice!$A$27:$B$33,2,FALSE)))</f>
        <v>0</v>
      </c>
      <c r="J30" s="73">
        <f t="shared" si="1"/>
        <v>0</v>
      </c>
      <c r="K30" s="74">
        <f t="shared" si="2"/>
        <v>0</v>
      </c>
      <c r="L30" s="74">
        <f t="shared" si="3"/>
        <v>0</v>
      </c>
      <c r="M30" s="75">
        <f t="shared" si="4"/>
        <v>0</v>
      </c>
    </row>
    <row r="31" spans="1:13" x14ac:dyDescent="0.2">
      <c r="A31" s="99"/>
      <c r="B31" s="63"/>
      <c r="C31" s="63"/>
      <c r="D31" s="65"/>
      <c r="E31" s="6">
        <f t="shared" si="0"/>
        <v>0</v>
      </c>
      <c r="F31" s="66"/>
      <c r="G31" s="66"/>
      <c r="H31" s="67"/>
      <c r="I31" s="37">
        <f>IF(E31=0,0,IF($C$14=notice!$A$26,MIN(ROUND(('10'!D31/'10'!E31/('10'!F31+'10'!G31)*3%),2),1.8),VLOOKUP($C$14,notice!$A$27:$B$33,2,FALSE)))</f>
        <v>0</v>
      </c>
      <c r="J31" s="73">
        <f t="shared" si="1"/>
        <v>0</v>
      </c>
      <c r="K31" s="74">
        <f t="shared" si="2"/>
        <v>0</v>
      </c>
      <c r="L31" s="74">
        <f t="shared" si="3"/>
        <v>0</v>
      </c>
      <c r="M31" s="75">
        <f t="shared" si="4"/>
        <v>0</v>
      </c>
    </row>
    <row r="32" spans="1:13" x14ac:dyDescent="0.2">
      <c r="A32" s="99"/>
      <c r="B32" s="63"/>
      <c r="C32" s="63"/>
      <c r="D32" s="65"/>
      <c r="E32" s="6">
        <f t="shared" si="0"/>
        <v>0</v>
      </c>
      <c r="F32" s="66"/>
      <c r="G32" s="66"/>
      <c r="H32" s="67"/>
      <c r="I32" s="37">
        <f>IF(E32=0,0,IF($C$14=notice!$A$26,MIN(ROUND(('10'!D32/'10'!E32/('10'!F32+'10'!G32)*3%),2),1.8),VLOOKUP($C$14,notice!$A$27:$B$33,2,FALSE)))</f>
        <v>0</v>
      </c>
      <c r="J32" s="73">
        <f t="shared" si="1"/>
        <v>0</v>
      </c>
      <c r="K32" s="74">
        <f t="shared" si="2"/>
        <v>0</v>
      </c>
      <c r="L32" s="74">
        <f t="shared" si="3"/>
        <v>0</v>
      </c>
      <c r="M32" s="75">
        <f t="shared" si="4"/>
        <v>0</v>
      </c>
    </row>
    <row r="33" spans="1:13" x14ac:dyDescent="0.2">
      <c r="A33" s="99"/>
      <c r="B33" s="63"/>
      <c r="C33" s="63"/>
      <c r="D33" s="65"/>
      <c r="E33" s="6">
        <f t="shared" si="0"/>
        <v>0</v>
      </c>
      <c r="F33" s="66"/>
      <c r="G33" s="66"/>
      <c r="H33" s="67"/>
      <c r="I33" s="37">
        <f>IF(E33=0,0,IF($C$14=notice!$A$26,MIN(ROUND(('10'!D33/'10'!E33/('10'!F33+'10'!G33)*3%),2),1.8),VLOOKUP($C$14,notice!$A$27:$B$33,2,FALSE)))</f>
        <v>0</v>
      </c>
      <c r="J33" s="73">
        <f t="shared" si="1"/>
        <v>0</v>
      </c>
      <c r="K33" s="74">
        <f t="shared" si="2"/>
        <v>0</v>
      </c>
      <c r="L33" s="74">
        <f t="shared" si="3"/>
        <v>0</v>
      </c>
      <c r="M33" s="75">
        <f t="shared" si="4"/>
        <v>0</v>
      </c>
    </row>
    <row r="34" spans="1:13" x14ac:dyDescent="0.2">
      <c r="A34" s="99"/>
      <c r="B34" s="63"/>
      <c r="C34" s="63"/>
      <c r="D34" s="65"/>
      <c r="E34" s="6">
        <f t="shared" si="0"/>
        <v>0</v>
      </c>
      <c r="F34" s="66"/>
      <c r="G34" s="66"/>
      <c r="H34" s="67"/>
      <c r="I34" s="37">
        <f>IF(E34=0,0,IF($C$14=notice!$A$26,MIN(ROUND(('10'!D34/'10'!E34/('10'!F34+'10'!G34)*3%),2),1.8),VLOOKUP($C$14,notice!$A$27:$B$33,2,FALSE)))</f>
        <v>0</v>
      </c>
      <c r="J34" s="73">
        <f t="shared" si="1"/>
        <v>0</v>
      </c>
      <c r="K34" s="74">
        <f t="shared" si="2"/>
        <v>0</v>
      </c>
      <c r="L34" s="74">
        <f t="shared" si="3"/>
        <v>0</v>
      </c>
      <c r="M34" s="75">
        <f t="shared" si="4"/>
        <v>0</v>
      </c>
    </row>
    <row r="35" spans="1:13" x14ac:dyDescent="0.2">
      <c r="A35" s="99"/>
      <c r="B35" s="63"/>
      <c r="C35" s="63"/>
      <c r="D35" s="65"/>
      <c r="E35" s="6">
        <f t="shared" si="0"/>
        <v>0</v>
      </c>
      <c r="F35" s="66"/>
      <c r="G35" s="66"/>
      <c r="H35" s="67"/>
      <c r="I35" s="37">
        <f>IF(E35=0,0,IF($C$14=notice!$A$26,MIN(ROUND(('10'!D35/'10'!E35/('10'!F35+'10'!G35)*3%),2),1.8),VLOOKUP($C$14,notice!$A$27:$B$33,2,FALSE)))</f>
        <v>0</v>
      </c>
      <c r="J35" s="73">
        <f t="shared" si="1"/>
        <v>0</v>
      </c>
      <c r="K35" s="74">
        <f t="shared" si="2"/>
        <v>0</v>
      </c>
      <c r="L35" s="74">
        <f t="shared" si="3"/>
        <v>0</v>
      </c>
      <c r="M35" s="75">
        <f t="shared" si="4"/>
        <v>0</v>
      </c>
    </row>
    <row r="36" spans="1:13" x14ac:dyDescent="0.2">
      <c r="A36" s="99"/>
      <c r="B36" s="63"/>
      <c r="C36" s="63"/>
      <c r="D36" s="65"/>
      <c r="E36" s="6">
        <f t="shared" si="0"/>
        <v>0</v>
      </c>
      <c r="F36" s="66"/>
      <c r="G36" s="66"/>
      <c r="H36" s="67"/>
      <c r="I36" s="37">
        <f>IF(E36=0,0,IF($C$14=notice!$A$26,MIN(ROUND(('10'!D36/'10'!E36/('10'!F36+'10'!G36)*3%),2),1.8),VLOOKUP($C$14,notice!$A$27:$B$33,2,FALSE)))</f>
        <v>0</v>
      </c>
      <c r="J36" s="73">
        <f t="shared" si="1"/>
        <v>0</v>
      </c>
      <c r="K36" s="74">
        <f t="shared" si="2"/>
        <v>0</v>
      </c>
      <c r="L36" s="74">
        <f t="shared" si="3"/>
        <v>0</v>
      </c>
      <c r="M36" s="75">
        <f t="shared" si="4"/>
        <v>0</v>
      </c>
    </row>
    <row r="37" spans="1:13" x14ac:dyDescent="0.2">
      <c r="A37" s="99"/>
      <c r="B37" s="63"/>
      <c r="C37" s="63"/>
      <c r="D37" s="65"/>
      <c r="E37" s="6">
        <f t="shared" si="0"/>
        <v>0</v>
      </c>
      <c r="F37" s="66"/>
      <c r="G37" s="66"/>
      <c r="H37" s="67"/>
      <c r="I37" s="37">
        <f>IF(E37=0,0,IF($C$14=notice!$A$26,MIN(ROUND(('10'!D37/'10'!E37/('10'!F37+'10'!G37)*3%),2),1.8),VLOOKUP($C$14,notice!$A$27:$B$33,2,FALSE)))</f>
        <v>0</v>
      </c>
      <c r="J37" s="73">
        <f t="shared" si="1"/>
        <v>0</v>
      </c>
      <c r="K37" s="74">
        <f t="shared" si="2"/>
        <v>0</v>
      </c>
      <c r="L37" s="74">
        <f t="shared" si="3"/>
        <v>0</v>
      </c>
      <c r="M37" s="75">
        <f t="shared" si="4"/>
        <v>0</v>
      </c>
    </row>
    <row r="38" spans="1:13" x14ac:dyDescent="0.2">
      <c r="A38" s="99"/>
      <c r="B38" s="63"/>
      <c r="C38" s="63"/>
      <c r="D38" s="65"/>
      <c r="E38" s="6">
        <f t="shared" si="0"/>
        <v>0</v>
      </c>
      <c r="F38" s="66"/>
      <c r="G38" s="66"/>
      <c r="H38" s="67"/>
      <c r="I38" s="37">
        <f>IF(E38=0,0,IF($C$14=notice!$A$26,MIN(ROUND(('10'!D38/'10'!E38/('10'!F38+'10'!G38)*3%),2),1.8),VLOOKUP($C$14,notice!$A$27:$B$33,2,FALSE)))</f>
        <v>0</v>
      </c>
      <c r="J38" s="73">
        <f t="shared" si="1"/>
        <v>0</v>
      </c>
      <c r="K38" s="74">
        <f t="shared" si="2"/>
        <v>0</v>
      </c>
      <c r="L38" s="74">
        <f t="shared" si="3"/>
        <v>0</v>
      </c>
      <c r="M38" s="75">
        <f t="shared" si="4"/>
        <v>0</v>
      </c>
    </row>
    <row r="39" spans="1:13" x14ac:dyDescent="0.2">
      <c r="A39" s="99"/>
      <c r="B39" s="63"/>
      <c r="C39" s="63"/>
      <c r="D39" s="65"/>
      <c r="E39" s="6">
        <f t="shared" si="0"/>
        <v>0</v>
      </c>
      <c r="F39" s="66"/>
      <c r="G39" s="66"/>
      <c r="H39" s="67"/>
      <c r="I39" s="37">
        <f>IF(E39=0,0,IF($C$14=notice!$A$26,MIN(ROUND(('10'!D39/'10'!E39/('10'!F39+'10'!G39)*3%),2),1.8),VLOOKUP($C$14,notice!$A$27:$B$33,2,FALSE)))</f>
        <v>0</v>
      </c>
      <c r="J39" s="73">
        <f t="shared" si="1"/>
        <v>0</v>
      </c>
      <c r="K39" s="74">
        <f t="shared" si="2"/>
        <v>0</v>
      </c>
      <c r="L39" s="74">
        <f t="shared" si="3"/>
        <v>0</v>
      </c>
      <c r="M39" s="75">
        <f t="shared" si="4"/>
        <v>0</v>
      </c>
    </row>
    <row r="40" spans="1:13" x14ac:dyDescent="0.2">
      <c r="A40" s="99"/>
      <c r="B40" s="63"/>
      <c r="C40" s="63"/>
      <c r="D40" s="65"/>
      <c r="E40" s="6">
        <f t="shared" si="0"/>
        <v>0</v>
      </c>
      <c r="F40" s="66"/>
      <c r="G40" s="66"/>
      <c r="H40" s="67"/>
      <c r="I40" s="37">
        <f>IF(E40=0,0,IF($C$14=notice!$A$26,MIN(ROUND(('10'!D40/'10'!E40/('10'!F40+'10'!G40)*3%),2),1.8),VLOOKUP($C$14,notice!$A$27:$B$33,2,FALSE)))</f>
        <v>0</v>
      </c>
      <c r="J40" s="73">
        <f t="shared" si="1"/>
        <v>0</v>
      </c>
      <c r="K40" s="74">
        <f t="shared" si="2"/>
        <v>0</v>
      </c>
      <c r="L40" s="74">
        <f t="shared" si="3"/>
        <v>0</v>
      </c>
      <c r="M40" s="75">
        <f t="shared" si="4"/>
        <v>0</v>
      </c>
    </row>
    <row r="41" spans="1:13" x14ac:dyDescent="0.2">
      <c r="A41" s="99"/>
      <c r="B41" s="63"/>
      <c r="C41" s="63"/>
      <c r="D41" s="65"/>
      <c r="E41" s="6">
        <f t="shared" si="0"/>
        <v>0</v>
      </c>
      <c r="F41" s="66"/>
      <c r="G41" s="66"/>
      <c r="H41" s="67"/>
      <c r="I41" s="37">
        <f>IF(E41=0,0,IF($C$14=notice!$A$26,MIN(ROUND(('10'!D41/'10'!E41/('10'!F41+'10'!G41)*3%),2),1.8),VLOOKUP($C$14,notice!$A$27:$B$33,2,FALSE)))</f>
        <v>0</v>
      </c>
      <c r="J41" s="73">
        <f t="shared" si="1"/>
        <v>0</v>
      </c>
      <c r="K41" s="74">
        <f t="shared" si="2"/>
        <v>0</v>
      </c>
      <c r="L41" s="74">
        <f t="shared" si="3"/>
        <v>0</v>
      </c>
      <c r="M41" s="75">
        <f t="shared" si="4"/>
        <v>0</v>
      </c>
    </row>
    <row r="42" spans="1:13" x14ac:dyDescent="0.2">
      <c r="A42" s="99"/>
      <c r="B42" s="63"/>
      <c r="C42" s="63"/>
      <c r="D42" s="65"/>
      <c r="E42" s="6">
        <f t="shared" si="0"/>
        <v>0</v>
      </c>
      <c r="F42" s="66"/>
      <c r="G42" s="66"/>
      <c r="H42" s="67"/>
      <c r="I42" s="37">
        <f>IF(E42=0,0,IF($C$14=notice!$A$26,MIN(ROUND(('10'!D42/'10'!E42/('10'!F42+'10'!G42)*3%),2),1.8),VLOOKUP($C$14,notice!$A$27:$B$33,2,FALSE)))</f>
        <v>0</v>
      </c>
      <c r="J42" s="73">
        <f t="shared" si="1"/>
        <v>0</v>
      </c>
      <c r="K42" s="74">
        <f t="shared" si="2"/>
        <v>0</v>
      </c>
      <c r="L42" s="74">
        <f t="shared" si="3"/>
        <v>0</v>
      </c>
      <c r="M42" s="75">
        <f t="shared" si="4"/>
        <v>0</v>
      </c>
    </row>
    <row r="43" spans="1:13" x14ac:dyDescent="0.2">
      <c r="A43" s="99"/>
      <c r="B43" s="63"/>
      <c r="C43" s="63"/>
      <c r="D43" s="65"/>
      <c r="E43" s="6">
        <f t="shared" si="0"/>
        <v>0</v>
      </c>
      <c r="F43" s="66"/>
      <c r="G43" s="66"/>
      <c r="H43" s="67"/>
      <c r="I43" s="37">
        <f>IF(E43=0,0,IF($C$14=notice!$A$26,MIN(ROUND(('10'!D43/'10'!E43/('10'!F43+'10'!G43)*3%),2),1.8),VLOOKUP($C$14,notice!$A$27:$B$33,2,FALSE)))</f>
        <v>0</v>
      </c>
      <c r="J43" s="73">
        <f t="shared" si="1"/>
        <v>0</v>
      </c>
      <c r="K43" s="74">
        <f t="shared" si="2"/>
        <v>0</v>
      </c>
      <c r="L43" s="74">
        <f t="shared" si="3"/>
        <v>0</v>
      </c>
      <c r="M43" s="75">
        <f t="shared" si="4"/>
        <v>0</v>
      </c>
    </row>
    <row r="44" spans="1:13" x14ac:dyDescent="0.2">
      <c r="A44" s="99"/>
      <c r="B44" s="63"/>
      <c r="C44" s="63"/>
      <c r="D44" s="65"/>
      <c r="E44" s="6">
        <f t="shared" si="0"/>
        <v>0</v>
      </c>
      <c r="F44" s="66"/>
      <c r="G44" s="66"/>
      <c r="H44" s="67"/>
      <c r="I44" s="37">
        <f>IF(E44=0,0,IF($C$14=notice!$A$26,MIN(ROUND(('10'!D44/'10'!E44/('10'!F44+'10'!G44)*3%),2),1.8),VLOOKUP($C$14,notice!$A$27:$B$33,2,FALSE)))</f>
        <v>0</v>
      </c>
      <c r="J44" s="73">
        <f t="shared" si="1"/>
        <v>0</v>
      </c>
      <c r="K44" s="74">
        <f t="shared" si="2"/>
        <v>0</v>
      </c>
      <c r="L44" s="74">
        <f t="shared" si="3"/>
        <v>0</v>
      </c>
      <c r="M44" s="75">
        <f t="shared" si="4"/>
        <v>0</v>
      </c>
    </row>
    <row r="45" spans="1:13" x14ac:dyDescent="0.2">
      <c r="A45" s="99"/>
      <c r="B45" s="63"/>
      <c r="C45" s="63"/>
      <c r="D45" s="65"/>
      <c r="E45" s="6">
        <f t="shared" si="0"/>
        <v>0</v>
      </c>
      <c r="F45" s="66"/>
      <c r="G45" s="66"/>
      <c r="H45" s="67"/>
      <c r="I45" s="37">
        <f>IF(E45=0,0,IF($C$14=notice!$A$26,MIN(ROUND(('10'!D45/'10'!E45/('10'!F45+'10'!G45)*3%),2),1.8),VLOOKUP($C$14,notice!$A$27:$B$33,2,FALSE)))</f>
        <v>0</v>
      </c>
      <c r="J45" s="73">
        <f t="shared" si="1"/>
        <v>0</v>
      </c>
      <c r="K45" s="74">
        <f t="shared" si="2"/>
        <v>0</v>
      </c>
      <c r="L45" s="74">
        <f t="shared" si="3"/>
        <v>0</v>
      </c>
      <c r="M45" s="75">
        <f t="shared" si="4"/>
        <v>0</v>
      </c>
    </row>
    <row r="46" spans="1:13" x14ac:dyDescent="0.2">
      <c r="A46" s="99"/>
      <c r="B46" s="63"/>
      <c r="C46" s="63"/>
      <c r="D46" s="65"/>
      <c r="E46" s="6">
        <f t="shared" si="0"/>
        <v>0</v>
      </c>
      <c r="F46" s="66"/>
      <c r="G46" s="66"/>
      <c r="H46" s="67"/>
      <c r="I46" s="37">
        <f>IF(E46=0,0,IF($C$14=notice!$A$26,MIN(ROUND(('10'!D46/'10'!E46/('10'!F46+'10'!G46)*3%),2),1.8),VLOOKUP($C$14,notice!$A$27:$B$33,2,FALSE)))</f>
        <v>0</v>
      </c>
      <c r="J46" s="73">
        <f t="shared" si="1"/>
        <v>0</v>
      </c>
      <c r="K46" s="74">
        <f t="shared" si="2"/>
        <v>0</v>
      </c>
      <c r="L46" s="74">
        <f t="shared" si="3"/>
        <v>0</v>
      </c>
      <c r="M46" s="75">
        <f t="shared" si="4"/>
        <v>0</v>
      </c>
    </row>
    <row r="47" spans="1:13" ht="12.75" thickBot="1" x14ac:dyDescent="0.25">
      <c r="A47" s="99"/>
      <c r="B47" s="63"/>
      <c r="C47" s="63"/>
      <c r="D47" s="65"/>
      <c r="E47" s="6">
        <f t="shared" si="0"/>
        <v>0</v>
      </c>
      <c r="F47" s="66"/>
      <c r="G47" s="66"/>
      <c r="H47" s="67"/>
      <c r="I47" s="37">
        <f>IF(E47=0,0,IF($C$14=notice!$A$26,MIN(ROUND(('10'!D47/'10'!E47/('10'!F47+'10'!G47)*3%),2),1.8),VLOOKUP($C$14,notice!$A$27:$B$33,2,FALSE)))</f>
        <v>0</v>
      </c>
      <c r="J47" s="73">
        <f t="shared" si="1"/>
        <v>0</v>
      </c>
      <c r="K47" s="74">
        <f t="shared" si="2"/>
        <v>0</v>
      </c>
      <c r="L47" s="74">
        <f t="shared" si="3"/>
        <v>0</v>
      </c>
      <c r="M47" s="75">
        <f t="shared" si="4"/>
        <v>0</v>
      </c>
    </row>
    <row r="48" spans="1:13" ht="19.5" thickBot="1" x14ac:dyDescent="0.35">
      <c r="B48" s="108" t="s">
        <v>11</v>
      </c>
      <c r="C48" s="111"/>
      <c r="D48" s="110"/>
      <c r="E48" s="14">
        <f>SUM(E19:E47)</f>
        <v>0</v>
      </c>
      <c r="F48" s="14">
        <f t="shared" ref="F48" si="5">SUM(F19:F47)</f>
        <v>0</v>
      </c>
      <c r="G48" s="14">
        <f>SUM(G19:G47)</f>
        <v>0</v>
      </c>
      <c r="H48" s="19"/>
      <c r="I48" s="19"/>
      <c r="J48" s="14">
        <f>SUM(J19:J47)</f>
        <v>0</v>
      </c>
      <c r="K48" s="35">
        <f>SUM(K19:K47)</f>
        <v>0</v>
      </c>
      <c r="L48" s="35">
        <f>SUM(L19:L47)</f>
        <v>0</v>
      </c>
      <c r="M48" s="35">
        <f>SUM(M19:M47)</f>
        <v>0</v>
      </c>
    </row>
    <row r="49" spans="2:13" ht="15.75" thickBot="1" x14ac:dyDescent="0.25">
      <c r="B49" s="108" t="s">
        <v>47</v>
      </c>
      <c r="C49" s="109"/>
      <c r="D49" s="109"/>
      <c r="E49" s="110"/>
      <c r="F49" s="148">
        <f>F48+G48</f>
        <v>0</v>
      </c>
      <c r="G49" s="110"/>
      <c r="H49" s="15"/>
      <c r="I49" s="15"/>
      <c r="J49" s="18"/>
      <c r="K49" s="17"/>
    </row>
    <row r="50" spans="2:13" ht="15.75" customHeight="1" thickBot="1" x14ac:dyDescent="0.35">
      <c r="B50" s="100">
        <f>C7</f>
        <v>0</v>
      </c>
      <c r="C50" s="10"/>
      <c r="D50" s="10"/>
      <c r="E50" s="10"/>
      <c r="F50" s="146" t="s">
        <v>96</v>
      </c>
      <c r="G50" s="147"/>
      <c r="H50" s="143"/>
      <c r="I50" s="143"/>
      <c r="J50" s="143"/>
      <c r="K50" s="76">
        <f>K48</f>
        <v>0</v>
      </c>
      <c r="M50" s="88" t="str">
        <f>M1</f>
        <v>Annexe  2-1</v>
      </c>
    </row>
    <row r="51" spans="2:13" ht="33.75" customHeight="1" thickBot="1" x14ac:dyDescent="0.35">
      <c r="B51" s="100">
        <f>C14</f>
        <v>0</v>
      </c>
      <c r="C51" s="10"/>
      <c r="D51" s="10"/>
      <c r="E51" s="10"/>
      <c r="F51" s="142" t="s">
        <v>97</v>
      </c>
      <c r="G51" s="143"/>
      <c r="H51" s="143"/>
      <c r="I51" s="143"/>
      <c r="J51" s="143"/>
      <c r="K51" s="76">
        <f>L48</f>
        <v>0</v>
      </c>
    </row>
    <row r="52" spans="2:13" ht="34.5" customHeight="1" thickBot="1" x14ac:dyDescent="0.4">
      <c r="B52" s="100">
        <f>C10</f>
        <v>0</v>
      </c>
      <c r="C52" s="10"/>
      <c r="D52" s="10"/>
      <c r="E52" s="10"/>
      <c r="F52" s="144" t="s">
        <v>134</v>
      </c>
      <c r="G52" s="145"/>
      <c r="H52" s="145"/>
      <c r="I52" s="145"/>
      <c r="J52" s="145"/>
      <c r="K52" s="77">
        <f>K50+K51</f>
        <v>0</v>
      </c>
    </row>
  </sheetData>
  <sheetProtection algorithmName="SHA-512" hashValue="hH9L6evv4A4PjBxY9HdiCQ0OZJ/skHNlXEo+8xpTRKs4iIQRs1Djtl5BydMIrAPj1A1rRZ8dQp5Ecx6L2+D0aQ==" saltValue="Z20sqFC2HbaKJ3Yx1+NzLA==" spinCount="100000" sheet="1" objects="1" scenarios="1"/>
  <mergeCells count="56">
    <mergeCell ref="K7:L7"/>
    <mergeCell ref="K8:K9"/>
    <mergeCell ref="K10:K11"/>
    <mergeCell ref="K12:K13"/>
    <mergeCell ref="K14:K15"/>
    <mergeCell ref="L10:L11"/>
    <mergeCell ref="B48:D48"/>
    <mergeCell ref="B49:E49"/>
    <mergeCell ref="F49:G49"/>
    <mergeCell ref="G17:G18"/>
    <mergeCell ref="H17:H18"/>
    <mergeCell ref="E17:E18"/>
    <mergeCell ref="F17:F18"/>
    <mergeCell ref="B17:C17"/>
    <mergeCell ref="D17:D18"/>
    <mergeCell ref="M17:M18"/>
    <mergeCell ref="F51:J51"/>
    <mergeCell ref="F52:J52"/>
    <mergeCell ref="F50:J50"/>
    <mergeCell ref="L17:L18"/>
    <mergeCell ref="J17:J18"/>
    <mergeCell ref="K17:K18"/>
    <mergeCell ref="I17:I18"/>
    <mergeCell ref="A5:J5"/>
    <mergeCell ref="A8:B8"/>
    <mergeCell ref="C8:F8"/>
    <mergeCell ref="H8:I8"/>
    <mergeCell ref="B3:J3"/>
    <mergeCell ref="C7:F7"/>
    <mergeCell ref="H7:I7"/>
    <mergeCell ref="A4:J4"/>
    <mergeCell ref="A15:B15"/>
    <mergeCell ref="A13:B13"/>
    <mergeCell ref="A10:B10"/>
    <mergeCell ref="C10:F10"/>
    <mergeCell ref="H10:I11"/>
    <mergeCell ref="A14:B14"/>
    <mergeCell ref="C14:F14"/>
    <mergeCell ref="C15:F15"/>
    <mergeCell ref="A12:B12"/>
    <mergeCell ref="C1:H1"/>
    <mergeCell ref="M8:M9"/>
    <mergeCell ref="M10:M11"/>
    <mergeCell ref="M12:M13"/>
    <mergeCell ref="M14:M15"/>
    <mergeCell ref="L14:L15"/>
    <mergeCell ref="L12:L13"/>
    <mergeCell ref="C12:F12"/>
    <mergeCell ref="H12:I13"/>
    <mergeCell ref="C13:F13"/>
    <mergeCell ref="L8:L9"/>
    <mergeCell ref="B2:J2"/>
    <mergeCell ref="A7:B7"/>
    <mergeCell ref="A9:B9"/>
    <mergeCell ref="C9:F9"/>
    <mergeCell ref="H9:I9"/>
  </mergeCells>
  <phoneticPr fontId="44" type="noConversion"/>
  <pageMargins left="0.70866141732283472" right="0.70866141732283472" top="0.15748031496062992" bottom="0.15748031496062992"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xWindow="545" yWindow="496" count="2">
        <x14:dataValidation type="list" errorStyle="warning" showInputMessage="1" showErrorMessage="1" errorTitle="incomplet" error="obligatoire" promptTitle="classement" prompt="sélectionnez votre classement" xr:uid="{00000000-0002-0000-0A00-000000000000}">
          <x14:formula1>
            <xm:f>notice!$A$26:$A$33</xm:f>
          </x14:formula1>
          <xm:sqref>C14:F14</xm:sqref>
        </x14:dataValidation>
        <x14:dataValidation type="list" allowBlank="1" showInputMessage="1" showErrorMessage="1" xr:uid="{00000000-0002-0000-0A00-000001000000}">
          <x14:formula1>
            <xm:f>notice!$A$43:$A$46</xm:f>
          </x14:formula1>
          <xm:sqref>H19:H47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pageSetUpPr fitToPage="1"/>
  </sheetPr>
  <dimension ref="B1:O39"/>
  <sheetViews>
    <sheetView zoomScaleNormal="100" zoomScaleSheetLayoutView="75" workbookViewId="0">
      <selection activeCell="E32" sqref="E32"/>
    </sheetView>
  </sheetViews>
  <sheetFormatPr baseColWidth="10" defaultColWidth="9.140625" defaultRowHeight="12" x14ac:dyDescent="0.2"/>
  <cols>
    <col min="1" max="1" width="1" style="11" customWidth="1"/>
    <col min="2" max="2" width="32.140625" style="11" customWidth="1"/>
    <col min="3" max="3" width="20.42578125" style="11" customWidth="1"/>
    <col min="4" max="4" width="21.7109375" style="11" customWidth="1"/>
    <col min="5" max="8" width="13.7109375" style="11" customWidth="1"/>
    <col min="9" max="9" width="13.5703125" style="11" customWidth="1"/>
    <col min="10" max="11" width="9.140625" style="11"/>
    <col min="12" max="12" width="11.5703125" style="11" customWidth="1"/>
    <col min="13" max="16384" width="9.140625" style="11"/>
  </cols>
  <sheetData>
    <row r="1" spans="2:15" ht="33" customHeight="1" x14ac:dyDescent="0.2">
      <c r="B1" s="180" t="s">
        <v>136</v>
      </c>
      <c r="C1" s="181"/>
      <c r="D1" s="181"/>
      <c r="E1" s="181"/>
      <c r="F1" s="181"/>
      <c r="G1" s="181"/>
      <c r="H1" s="181"/>
      <c r="I1" s="179" t="s">
        <v>135</v>
      </c>
      <c r="J1" s="179"/>
      <c r="K1" s="16"/>
      <c r="L1" s="16"/>
      <c r="M1" s="16"/>
      <c r="N1" s="16"/>
      <c r="O1" s="16"/>
    </row>
    <row r="2" spans="2:15" ht="18" customHeight="1" x14ac:dyDescent="0.25">
      <c r="B2" s="185"/>
      <c r="C2" s="185"/>
      <c r="D2" s="185"/>
      <c r="E2" s="185"/>
      <c r="F2" s="185"/>
      <c r="G2" s="185"/>
      <c r="H2" s="103"/>
      <c r="I2" s="189">
        <v>2020</v>
      </c>
    </row>
    <row r="3" spans="2:15" ht="21" customHeight="1" x14ac:dyDescent="0.25">
      <c r="B3" s="21" t="s">
        <v>50</v>
      </c>
      <c r="C3" s="183">
        <f>'hébergement n°1'!C7:F7</f>
        <v>0</v>
      </c>
      <c r="D3" s="183"/>
      <c r="E3" s="183"/>
      <c r="F3" s="184"/>
      <c r="G3" s="184"/>
      <c r="H3" s="20"/>
      <c r="I3" s="20"/>
    </row>
    <row r="4" spans="2:15" ht="22.5" customHeight="1" x14ac:dyDescent="0.25">
      <c r="B4" s="21" t="s">
        <v>51</v>
      </c>
      <c r="C4" s="183">
        <f>'hébergement n°1'!C8:F8</f>
        <v>0</v>
      </c>
      <c r="D4" s="183"/>
      <c r="E4" s="183"/>
      <c r="F4" s="184"/>
      <c r="G4" s="184"/>
      <c r="H4" s="20"/>
      <c r="I4" s="20"/>
    </row>
    <row r="5" spans="2:15" ht="15" x14ac:dyDescent="0.25">
      <c r="B5" s="21" t="s">
        <v>4</v>
      </c>
      <c r="C5" s="183">
        <f>'hébergement n°1'!C9:F9</f>
        <v>0</v>
      </c>
      <c r="D5" s="183"/>
      <c r="E5" s="183"/>
      <c r="F5" s="184"/>
      <c r="G5" s="184"/>
      <c r="H5" s="20"/>
      <c r="I5" s="20"/>
    </row>
    <row r="6" spans="2:15" ht="15" x14ac:dyDescent="0.25">
      <c r="B6" s="21" t="s">
        <v>16</v>
      </c>
      <c r="C6" s="183">
        <f>'hébergement n°1'!C10:F10</f>
        <v>0</v>
      </c>
      <c r="D6" s="183"/>
      <c r="E6" s="183"/>
      <c r="F6" s="184"/>
      <c r="G6" s="184"/>
      <c r="H6" s="20"/>
      <c r="I6" s="20"/>
    </row>
    <row r="7" spans="2:15" ht="15" x14ac:dyDescent="0.25">
      <c r="B7" s="22"/>
      <c r="C7" s="20"/>
      <c r="D7" s="20"/>
      <c r="E7" s="20"/>
      <c r="F7" s="20"/>
      <c r="G7" s="20"/>
      <c r="H7" s="20"/>
      <c r="I7" s="20"/>
    </row>
    <row r="8" spans="2:15" ht="12" customHeight="1" x14ac:dyDescent="0.2">
      <c r="B8" s="186" t="s">
        <v>52</v>
      </c>
      <c r="C8" s="182" t="s">
        <v>13</v>
      </c>
      <c r="D8" s="186" t="s">
        <v>28</v>
      </c>
      <c r="E8" s="182" t="s">
        <v>27</v>
      </c>
      <c r="F8" s="182" t="s">
        <v>15</v>
      </c>
      <c r="G8" s="182" t="s">
        <v>2</v>
      </c>
      <c r="H8" s="112" t="s">
        <v>90</v>
      </c>
      <c r="I8" s="112" t="s">
        <v>89</v>
      </c>
      <c r="J8" s="141" t="s">
        <v>132</v>
      </c>
    </row>
    <row r="9" spans="2:15" ht="45.75" customHeight="1" x14ac:dyDescent="0.2">
      <c r="B9" s="187"/>
      <c r="C9" s="182"/>
      <c r="D9" s="188"/>
      <c r="E9" s="182"/>
      <c r="F9" s="182"/>
      <c r="G9" s="182"/>
      <c r="H9" s="112"/>
      <c r="I9" s="112"/>
      <c r="J9" s="141"/>
    </row>
    <row r="10" spans="2:15" ht="15" customHeight="1" x14ac:dyDescent="0.2">
      <c r="B10" s="36">
        <f>'hébergement n°1'!hébergement</f>
        <v>0</v>
      </c>
      <c r="C10" s="23">
        <f>'hébergement n°1'!C14:F14</f>
        <v>0</v>
      </c>
      <c r="D10" s="24" t="e">
        <f>'hébergement n°1'!C15</f>
        <v>#N/A</v>
      </c>
      <c r="E10" s="23">
        <f>'hébergement n°1'!F48</f>
        <v>0</v>
      </c>
      <c r="F10" s="23">
        <f>'hébergement n°1'!G48</f>
        <v>0</v>
      </c>
      <c r="G10" s="23">
        <f>'hébergement n°1'!J48</f>
        <v>0</v>
      </c>
      <c r="H10" s="24">
        <f>'hébergement n°1'!$K$50</f>
        <v>0</v>
      </c>
      <c r="I10" s="24">
        <f>H10*10/100</f>
        <v>0</v>
      </c>
      <c r="J10" s="24">
        <f>I10+H10</f>
        <v>0</v>
      </c>
    </row>
    <row r="11" spans="2:15" ht="15" customHeight="1" x14ac:dyDescent="0.2">
      <c r="B11" s="36">
        <f>'2'!hébergement</f>
        <v>2</v>
      </c>
      <c r="C11" s="23">
        <f>'2'!$C$14:$F$14</f>
        <v>0</v>
      </c>
      <c r="D11" s="24" t="e">
        <f>'2'!$C$15</f>
        <v>#N/A</v>
      </c>
      <c r="E11" s="23">
        <f>'2'!$F$48</f>
        <v>0</v>
      </c>
      <c r="F11" s="23">
        <f>'2'!$G$48</f>
        <v>0</v>
      </c>
      <c r="G11" s="23">
        <f>'2'!$J$48</f>
        <v>0</v>
      </c>
      <c r="H11" s="24">
        <f>'2'!$K$50</f>
        <v>0</v>
      </c>
      <c r="I11" s="24">
        <f t="shared" ref="I11:I19" si="0">H11*10/100</f>
        <v>0</v>
      </c>
      <c r="J11" s="24">
        <f t="shared" ref="J11:J19" si="1">I11+H11</f>
        <v>0</v>
      </c>
    </row>
    <row r="12" spans="2:15" ht="15" x14ac:dyDescent="0.2">
      <c r="B12" s="36" t="str">
        <f>'3'!hébergement</f>
        <v>3</v>
      </c>
      <c r="C12" s="23">
        <f>'3'!$C$14:$F$14</f>
        <v>0</v>
      </c>
      <c r="D12" s="24" t="e">
        <f>'3'!$C$15</f>
        <v>#N/A</v>
      </c>
      <c r="E12" s="23">
        <f>'3'!$F$48</f>
        <v>0</v>
      </c>
      <c r="F12" s="23">
        <f>'3'!$G$48</f>
        <v>0</v>
      </c>
      <c r="G12" s="23">
        <f>'3'!$J$48</f>
        <v>0</v>
      </c>
      <c r="H12" s="24">
        <f>'3'!$K$50</f>
        <v>0</v>
      </c>
      <c r="I12" s="24">
        <f t="shared" si="0"/>
        <v>0</v>
      </c>
      <c r="J12" s="24">
        <f t="shared" si="1"/>
        <v>0</v>
      </c>
    </row>
    <row r="13" spans="2:15" ht="15" x14ac:dyDescent="0.2">
      <c r="B13" s="36" t="str">
        <f>'4'!hébergement</f>
        <v>4</v>
      </c>
      <c r="C13" s="23">
        <f>'4'!$C$14:$F$14</f>
        <v>0</v>
      </c>
      <c r="D13" s="24" t="e">
        <f>'4'!$C$15</f>
        <v>#N/A</v>
      </c>
      <c r="E13" s="23">
        <f>'2'!$F$48</f>
        <v>0</v>
      </c>
      <c r="F13" s="23">
        <f>'4'!$G$48</f>
        <v>0</v>
      </c>
      <c r="G13" s="23">
        <f>'4'!$J$48</f>
        <v>0</v>
      </c>
      <c r="H13" s="24">
        <f>'4'!$K$50</f>
        <v>0</v>
      </c>
      <c r="I13" s="24">
        <f t="shared" si="0"/>
        <v>0</v>
      </c>
      <c r="J13" s="24">
        <f t="shared" si="1"/>
        <v>0</v>
      </c>
    </row>
    <row r="14" spans="2:15" ht="15" x14ac:dyDescent="0.2">
      <c r="B14" s="36" t="str">
        <f>'5'!hébergement</f>
        <v>5</v>
      </c>
      <c r="C14" s="23">
        <f>'5'!$C$14:$F$14</f>
        <v>0</v>
      </c>
      <c r="D14" s="24" t="e">
        <f>'5'!$C$15</f>
        <v>#N/A</v>
      </c>
      <c r="E14" s="23">
        <f>'2'!$F$48</f>
        <v>0</v>
      </c>
      <c r="F14" s="23">
        <f>'5'!$G$48</f>
        <v>0</v>
      </c>
      <c r="G14" s="23">
        <f>'5'!$J$48</f>
        <v>0</v>
      </c>
      <c r="H14" s="24">
        <f>'5'!$K$50</f>
        <v>0</v>
      </c>
      <c r="I14" s="24">
        <f t="shared" si="0"/>
        <v>0</v>
      </c>
      <c r="J14" s="24">
        <f t="shared" si="1"/>
        <v>0</v>
      </c>
    </row>
    <row r="15" spans="2:15" ht="15" x14ac:dyDescent="0.2">
      <c r="B15" s="36" t="str">
        <f>'6'!hébergement</f>
        <v>6</v>
      </c>
      <c r="C15" s="23">
        <f>'6'!$C$14:$F$14</f>
        <v>0</v>
      </c>
      <c r="D15" s="24" t="e">
        <f>'6'!$C$15</f>
        <v>#N/A</v>
      </c>
      <c r="E15" s="23">
        <f>'2'!$F$48</f>
        <v>0</v>
      </c>
      <c r="F15" s="23">
        <f>'6'!$G$48</f>
        <v>0</v>
      </c>
      <c r="G15" s="23">
        <f>'6'!$J$48</f>
        <v>0</v>
      </c>
      <c r="H15" s="24">
        <f>'6'!$K$50</f>
        <v>0</v>
      </c>
      <c r="I15" s="24">
        <f t="shared" si="0"/>
        <v>0</v>
      </c>
      <c r="J15" s="24">
        <f t="shared" si="1"/>
        <v>0</v>
      </c>
    </row>
    <row r="16" spans="2:15" ht="15" x14ac:dyDescent="0.2">
      <c r="B16" s="36" t="str">
        <f>'7'!hébergement</f>
        <v>7</v>
      </c>
      <c r="C16" s="23">
        <f>'7'!$C$14:$F$14</f>
        <v>0</v>
      </c>
      <c r="D16" s="24" t="e">
        <f>'7'!$C$15</f>
        <v>#N/A</v>
      </c>
      <c r="E16" s="23">
        <f>'2'!$F$48</f>
        <v>0</v>
      </c>
      <c r="F16" s="23">
        <f>'7'!$G$48</f>
        <v>0</v>
      </c>
      <c r="G16" s="23">
        <f>'7'!$J$48</f>
        <v>0</v>
      </c>
      <c r="H16" s="24">
        <f>'7'!$K$50</f>
        <v>0</v>
      </c>
      <c r="I16" s="24">
        <f t="shared" si="0"/>
        <v>0</v>
      </c>
      <c r="J16" s="24">
        <f t="shared" si="1"/>
        <v>0</v>
      </c>
    </row>
    <row r="17" spans="2:14" ht="15" x14ac:dyDescent="0.2">
      <c r="B17" s="36" t="str">
        <f>'8'!hébergement</f>
        <v>8</v>
      </c>
      <c r="C17" s="23">
        <f>'8'!$C$14:$F$14</f>
        <v>0</v>
      </c>
      <c r="D17" s="24" t="e">
        <f>'8'!$C$15</f>
        <v>#N/A</v>
      </c>
      <c r="E17" s="23">
        <f>'2'!$F$48</f>
        <v>0</v>
      </c>
      <c r="F17" s="23">
        <f>'8'!$G$48</f>
        <v>0</v>
      </c>
      <c r="G17" s="23">
        <f>'8'!$J$48</f>
        <v>0</v>
      </c>
      <c r="H17" s="24">
        <f>'8'!$K$50</f>
        <v>0</v>
      </c>
      <c r="I17" s="24">
        <f t="shared" si="0"/>
        <v>0</v>
      </c>
      <c r="J17" s="24">
        <f t="shared" si="1"/>
        <v>0</v>
      </c>
    </row>
    <row r="18" spans="2:14" ht="15" x14ac:dyDescent="0.2">
      <c r="B18" s="36" t="str">
        <f>'9'!hébergement</f>
        <v>9</v>
      </c>
      <c r="C18" s="23">
        <f>'9'!$C$14:$F$14</f>
        <v>0</v>
      </c>
      <c r="D18" s="24" t="e">
        <f>'9'!$C$15</f>
        <v>#N/A</v>
      </c>
      <c r="E18" s="23">
        <f>'2'!$F$48</f>
        <v>0</v>
      </c>
      <c r="F18" s="23">
        <f>'9'!$G$48</f>
        <v>0</v>
      </c>
      <c r="G18" s="23">
        <f>'9'!$J$48</f>
        <v>0</v>
      </c>
      <c r="H18" s="24">
        <f>'9'!$K$50</f>
        <v>0</v>
      </c>
      <c r="I18" s="24">
        <f t="shared" si="0"/>
        <v>0</v>
      </c>
      <c r="J18" s="24">
        <f t="shared" si="1"/>
        <v>0</v>
      </c>
    </row>
    <row r="19" spans="2:14" ht="15" x14ac:dyDescent="0.2">
      <c r="B19" s="36" t="str">
        <f>'10'!hébergement</f>
        <v>10</v>
      </c>
      <c r="C19" s="23">
        <f>'10'!$C$14:$F$14</f>
        <v>0</v>
      </c>
      <c r="D19" s="24" t="e">
        <f>'10'!$C$15</f>
        <v>#N/A</v>
      </c>
      <c r="E19" s="23">
        <f>'2'!$F$48</f>
        <v>0</v>
      </c>
      <c r="F19" s="23">
        <f>'10'!$G$48</f>
        <v>0</v>
      </c>
      <c r="G19" s="23">
        <f>'10'!$J$48</f>
        <v>0</v>
      </c>
      <c r="H19" s="24">
        <f>'10'!$K$50</f>
        <v>0</v>
      </c>
      <c r="I19" s="24">
        <f t="shared" si="0"/>
        <v>0</v>
      </c>
      <c r="J19" s="24">
        <f t="shared" si="1"/>
        <v>0</v>
      </c>
    </row>
    <row r="20" spans="2:14" ht="12.75" thickBot="1" x14ac:dyDescent="0.25">
      <c r="B20" s="20"/>
      <c r="C20" s="20"/>
      <c r="D20" s="20"/>
      <c r="E20" s="20"/>
      <c r="F20" s="20"/>
      <c r="G20" s="20"/>
      <c r="H20" s="20"/>
      <c r="I20" s="20"/>
      <c r="J20" s="20"/>
    </row>
    <row r="21" spans="2:14" ht="15.75" thickBot="1" x14ac:dyDescent="0.25">
      <c r="B21" s="173" t="s">
        <v>14</v>
      </c>
      <c r="C21" s="173"/>
      <c r="D21" s="32"/>
      <c r="E21" s="32">
        <f t="shared" ref="E21:J21" si="2">SUM(E10:E19)</f>
        <v>0</v>
      </c>
      <c r="F21" s="32">
        <f>SUM(F10:F19)</f>
        <v>0</v>
      </c>
      <c r="G21" s="25">
        <f>SUM(G10:G19)</f>
        <v>0</v>
      </c>
      <c r="H21" s="26">
        <f t="shared" si="2"/>
        <v>0</v>
      </c>
      <c r="I21" s="26">
        <f t="shared" si="2"/>
        <v>0</v>
      </c>
      <c r="J21" s="26">
        <f t="shared" si="2"/>
        <v>0</v>
      </c>
    </row>
    <row r="22" spans="2:14" ht="24.75" thickBot="1" x14ac:dyDescent="0.25">
      <c r="B22" s="1"/>
      <c r="D22" s="33" t="s">
        <v>53</v>
      </c>
      <c r="E22" s="177">
        <f>E21+F21</f>
        <v>0</v>
      </c>
      <c r="F22" s="178"/>
    </row>
    <row r="23" spans="2:14" x14ac:dyDescent="0.2">
      <c r="E23" s="34"/>
    </row>
    <row r="24" spans="2:14" ht="15.75" x14ac:dyDescent="0.2">
      <c r="B24" s="172" t="s">
        <v>131</v>
      </c>
      <c r="C24" s="172"/>
      <c r="D24" s="172"/>
      <c r="E24" s="172"/>
      <c r="F24" s="172"/>
      <c r="G24" s="172"/>
      <c r="H24" s="172"/>
      <c r="I24" s="172"/>
      <c r="J24" s="27"/>
      <c r="L24" s="52"/>
      <c r="M24" s="52"/>
      <c r="N24" s="52"/>
    </row>
    <row r="25" spans="2:14" ht="39" customHeight="1" x14ac:dyDescent="0.2">
      <c r="B25" s="85" t="s">
        <v>125</v>
      </c>
      <c r="C25" s="95">
        <f>C3</f>
        <v>0</v>
      </c>
      <c r="D25" s="85"/>
      <c r="E25" s="85"/>
      <c r="F25" s="85"/>
      <c r="G25" s="85"/>
      <c r="H25" s="85"/>
      <c r="I25" s="85"/>
      <c r="J25" s="27"/>
    </row>
    <row r="26" spans="2:14" s="10" customFormat="1" ht="18.75" customHeight="1" x14ac:dyDescent="0.25">
      <c r="B26" s="170" t="s">
        <v>126</v>
      </c>
      <c r="C26" s="170"/>
      <c r="D26" s="170"/>
      <c r="E26" s="170"/>
      <c r="F26" s="170"/>
      <c r="G26" s="170"/>
      <c r="H26" s="170"/>
      <c r="I26" s="170"/>
      <c r="J26" s="170"/>
    </row>
    <row r="27" spans="2:14" ht="21.75" customHeight="1" x14ac:dyDescent="0.25">
      <c r="B27" s="93" t="s">
        <v>127</v>
      </c>
      <c r="C27" s="97">
        <f>C6</f>
        <v>0</v>
      </c>
      <c r="D27" s="79"/>
      <c r="E27" s="68"/>
      <c r="F27" s="171"/>
      <c r="G27" s="176"/>
      <c r="H27" s="176"/>
      <c r="I27" s="50"/>
      <c r="J27" s="50"/>
    </row>
    <row r="28" spans="2:14" ht="15" customHeight="1" x14ac:dyDescent="0.25">
      <c r="B28" s="93" t="s">
        <v>128</v>
      </c>
      <c r="C28" s="96">
        <f>J21</f>
        <v>0</v>
      </c>
      <c r="D28" s="86" t="s">
        <v>129</v>
      </c>
      <c r="E28" s="94">
        <f>I21</f>
        <v>0</v>
      </c>
      <c r="F28" s="171" t="s">
        <v>130</v>
      </c>
      <c r="G28" s="171"/>
      <c r="H28" s="171"/>
      <c r="I28" s="171"/>
      <c r="J28" s="28"/>
    </row>
    <row r="29" spans="2:14" ht="14.25" x14ac:dyDescent="0.2">
      <c r="B29" s="174" t="s">
        <v>29</v>
      </c>
      <c r="C29" s="174"/>
      <c r="D29" s="174"/>
      <c r="E29" s="175"/>
      <c r="F29" s="28"/>
      <c r="G29" s="28"/>
      <c r="H29" s="28"/>
      <c r="I29" s="28"/>
      <c r="J29" s="28"/>
    </row>
    <row r="30" spans="2:14" ht="12.75" x14ac:dyDescent="0.2">
      <c r="B30" s="165"/>
      <c r="C30" s="165"/>
      <c r="D30" s="28"/>
      <c r="E30" s="28"/>
      <c r="F30" s="28"/>
      <c r="G30" s="28"/>
      <c r="H30" s="28"/>
      <c r="I30" s="28"/>
      <c r="J30" s="28"/>
    </row>
    <row r="31" spans="2:14" ht="15.75" thickBot="1" x14ac:dyDescent="0.25">
      <c r="B31" s="80" t="s">
        <v>30</v>
      </c>
      <c r="C31" s="28"/>
      <c r="D31" s="28"/>
      <c r="E31" s="28"/>
      <c r="F31" s="28"/>
      <c r="G31" s="166" t="s">
        <v>32</v>
      </c>
      <c r="H31" s="166"/>
      <c r="I31" s="166"/>
      <c r="J31" s="28"/>
    </row>
    <row r="32" spans="2:14" ht="12.75" x14ac:dyDescent="0.2">
      <c r="B32" s="80" t="s">
        <v>31</v>
      </c>
      <c r="C32" s="28"/>
      <c r="D32" s="28"/>
      <c r="E32" s="28"/>
      <c r="F32" s="29"/>
      <c r="G32" s="167" t="s">
        <v>110</v>
      </c>
      <c r="H32" s="168"/>
      <c r="I32" s="169"/>
      <c r="J32" s="28"/>
    </row>
    <row r="33" spans="2:14" ht="15" x14ac:dyDescent="0.2">
      <c r="B33" s="51"/>
      <c r="C33" s="28"/>
      <c r="D33" s="28"/>
      <c r="E33" s="28"/>
      <c r="F33" s="29"/>
      <c r="G33" s="159" t="s">
        <v>111</v>
      </c>
      <c r="H33" s="160"/>
      <c r="I33" s="161"/>
      <c r="J33" s="28"/>
      <c r="N33" s="78"/>
    </row>
    <row r="34" spans="2:14" ht="15" x14ac:dyDescent="0.2">
      <c r="B34" s="50" t="s">
        <v>54</v>
      </c>
      <c r="C34" s="28"/>
      <c r="D34" s="28"/>
      <c r="E34" s="28"/>
      <c r="F34" s="29"/>
      <c r="G34" s="159" t="s">
        <v>113</v>
      </c>
      <c r="H34" s="160"/>
      <c r="I34" s="161"/>
      <c r="J34" s="28"/>
      <c r="N34" s="78"/>
    </row>
    <row r="35" spans="2:14" ht="15" x14ac:dyDescent="0.2">
      <c r="B35" s="50" t="s">
        <v>55</v>
      </c>
      <c r="C35" s="28"/>
      <c r="D35" s="28"/>
      <c r="E35" s="28"/>
      <c r="F35" s="29"/>
      <c r="G35" s="159" t="s">
        <v>112</v>
      </c>
      <c r="H35" s="160"/>
      <c r="I35" s="161"/>
      <c r="J35" s="28"/>
      <c r="N35" s="78"/>
    </row>
    <row r="36" spans="2:14" ht="13.5" thickBot="1" x14ac:dyDescent="0.25">
      <c r="B36" s="81"/>
      <c r="C36" s="82"/>
      <c r="D36" s="28"/>
      <c r="E36" s="28"/>
      <c r="F36" s="29"/>
      <c r="G36" s="162" t="s">
        <v>114</v>
      </c>
      <c r="H36" s="163"/>
      <c r="I36" s="164"/>
      <c r="J36" s="28"/>
    </row>
    <row r="37" spans="2:14" ht="12.75" x14ac:dyDescent="0.2">
      <c r="B37" s="83"/>
      <c r="C37" s="83"/>
      <c r="D37" s="30"/>
      <c r="E37" s="30"/>
      <c r="F37" s="30"/>
      <c r="G37" s="30"/>
      <c r="H37" s="31"/>
      <c r="I37" s="31"/>
      <c r="J37" s="28"/>
    </row>
    <row r="38" spans="2:14" x14ac:dyDescent="0.2">
      <c r="B38" s="70"/>
      <c r="C38" s="70"/>
    </row>
    <row r="39" spans="2:14" x14ac:dyDescent="0.2">
      <c r="B39" s="70"/>
      <c r="C39" s="70"/>
    </row>
  </sheetData>
  <sheetProtection algorithmName="SHA-512" hashValue="N7nJyPOoQ6cV0YdLhX0hHeR1Dg6AHA1TQwRvcuhCpDbJ1sO9Sw5h+WZdgp/pJT54ZotlQZK2Lv7yHrBGG3tA7g==" saltValue="9+BIgdyh+JsAKiUIkiKn5w==" spinCount="100000" sheet="1" objects="1" scenarios="1"/>
  <mergeCells count="30">
    <mergeCell ref="I1:J1"/>
    <mergeCell ref="J8:J9"/>
    <mergeCell ref="B1:H1"/>
    <mergeCell ref="H8:H9"/>
    <mergeCell ref="C8:C9"/>
    <mergeCell ref="C3:G3"/>
    <mergeCell ref="C4:G4"/>
    <mergeCell ref="C5:G5"/>
    <mergeCell ref="C6:G6"/>
    <mergeCell ref="B2:G2"/>
    <mergeCell ref="E8:E9"/>
    <mergeCell ref="F8:F9"/>
    <mergeCell ref="G8:G9"/>
    <mergeCell ref="B8:B9"/>
    <mergeCell ref="D8:D9"/>
    <mergeCell ref="I8:I9"/>
    <mergeCell ref="B26:J26"/>
    <mergeCell ref="F28:I28"/>
    <mergeCell ref="B24:I24"/>
    <mergeCell ref="B21:C21"/>
    <mergeCell ref="B29:E29"/>
    <mergeCell ref="F27:H27"/>
    <mergeCell ref="E22:F22"/>
    <mergeCell ref="G33:I33"/>
    <mergeCell ref="G34:I34"/>
    <mergeCell ref="G35:I35"/>
    <mergeCell ref="G36:I36"/>
    <mergeCell ref="B30:C30"/>
    <mergeCell ref="G31:I31"/>
    <mergeCell ref="G32:I32"/>
  </mergeCells>
  <pageMargins left="0.70866141732283472" right="0.70866141732283472" top="0.27559055118110237" bottom="0.19685039370078741" header="0.31496062992125984" footer="0.31496062992125984"/>
  <pageSetup paperSize="9" scale="86" fitToHeight="0" orientation="landscape" r:id="rId1"/>
  <ignoredErrors>
    <ignoredError sqref="C3:G6"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M52"/>
  <sheetViews>
    <sheetView tabSelected="1" zoomScaleNormal="100" zoomScaleSheetLayoutView="55" workbookViewId="0">
      <selection activeCell="T32" sqref="T32"/>
    </sheetView>
  </sheetViews>
  <sheetFormatPr baseColWidth="10" defaultColWidth="9.140625" defaultRowHeight="12" x14ac:dyDescent="0.2"/>
  <cols>
    <col min="1" max="1" width="10.5703125" style="11" customWidth="1"/>
    <col min="2" max="2" width="17.42578125" style="10" customWidth="1"/>
    <col min="3" max="3" width="15.140625" style="11" customWidth="1"/>
    <col min="4" max="4" width="13.5703125" style="11" customWidth="1"/>
    <col min="5" max="5" width="10.7109375" style="11" customWidth="1"/>
    <col min="6" max="6" width="15" style="11" customWidth="1"/>
    <col min="7" max="7" width="12.85546875" style="11" customWidth="1"/>
    <col min="8" max="8" width="20.28515625" style="11" customWidth="1"/>
    <col min="9" max="9" width="14.140625" style="11" customWidth="1"/>
    <col min="10" max="10" width="11.28515625" style="11" customWidth="1"/>
    <col min="11" max="11" width="11.5703125" style="11" customWidth="1"/>
    <col min="12" max="12" width="12.5703125" style="11" customWidth="1"/>
    <col min="13" max="13" width="10.7109375" style="11" customWidth="1"/>
    <col min="14" max="16384" width="9.140625" style="11"/>
  </cols>
  <sheetData>
    <row r="1" spans="1:13" ht="16.5" thickBot="1" x14ac:dyDescent="0.3">
      <c r="B1" s="104" t="s">
        <v>133</v>
      </c>
      <c r="C1" s="101"/>
      <c r="D1" s="102"/>
      <c r="E1" s="102"/>
      <c r="F1" s="102"/>
      <c r="G1" s="102"/>
      <c r="H1" s="102"/>
      <c r="M1" s="104" t="s">
        <v>133</v>
      </c>
    </row>
    <row r="2" spans="1:13" ht="18.75" x14ac:dyDescent="0.2">
      <c r="B2" s="132" t="s">
        <v>137</v>
      </c>
      <c r="C2" s="133"/>
      <c r="D2" s="133"/>
      <c r="E2" s="133"/>
      <c r="F2" s="133"/>
      <c r="G2" s="133"/>
      <c r="H2" s="133"/>
      <c r="I2" s="133"/>
      <c r="J2" s="134"/>
    </row>
    <row r="3" spans="1:13" ht="19.5" thickBot="1" x14ac:dyDescent="0.25">
      <c r="B3" s="136" t="s">
        <v>98</v>
      </c>
      <c r="C3" s="137"/>
      <c r="D3" s="137"/>
      <c r="E3" s="137"/>
      <c r="F3" s="137"/>
      <c r="G3" s="137"/>
      <c r="H3" s="137"/>
      <c r="I3" s="137"/>
      <c r="J3" s="138"/>
    </row>
    <row r="4" spans="1:13" ht="15" x14ac:dyDescent="0.25">
      <c r="A4" s="130" t="s">
        <v>99</v>
      </c>
      <c r="B4" s="131"/>
      <c r="C4" s="131"/>
      <c r="D4" s="131"/>
      <c r="E4" s="131"/>
      <c r="F4" s="131"/>
      <c r="G4" s="131"/>
      <c r="H4" s="131"/>
      <c r="I4" s="131"/>
      <c r="J4" s="131"/>
    </row>
    <row r="5" spans="1:13" ht="15" x14ac:dyDescent="0.25">
      <c r="A5" s="128" t="s">
        <v>17</v>
      </c>
      <c r="B5" s="129"/>
      <c r="C5" s="129"/>
      <c r="D5" s="129"/>
      <c r="E5" s="129"/>
      <c r="F5" s="129"/>
      <c r="G5" s="129"/>
      <c r="H5" s="129"/>
      <c r="I5" s="129"/>
      <c r="J5" s="129"/>
    </row>
    <row r="6" spans="1:13" x14ac:dyDescent="0.2">
      <c r="H6" s="89" t="s">
        <v>116</v>
      </c>
      <c r="K6" s="89" t="s">
        <v>117</v>
      </c>
      <c r="M6" s="89" t="s">
        <v>117</v>
      </c>
    </row>
    <row r="7" spans="1:13" ht="27" customHeight="1" x14ac:dyDescent="0.25">
      <c r="A7" s="113" t="s">
        <v>50</v>
      </c>
      <c r="B7" s="114"/>
      <c r="C7" s="116"/>
      <c r="D7" s="117"/>
      <c r="E7" s="117"/>
      <c r="F7" s="117"/>
      <c r="H7" s="125" t="s">
        <v>3</v>
      </c>
      <c r="I7" s="114"/>
      <c r="K7" s="125" t="s">
        <v>12</v>
      </c>
      <c r="L7" s="114"/>
      <c r="M7" s="57" t="s">
        <v>141</v>
      </c>
    </row>
    <row r="8" spans="1:13" ht="27" customHeight="1" x14ac:dyDescent="0.25">
      <c r="A8" s="113" t="s">
        <v>51</v>
      </c>
      <c r="B8" s="114"/>
      <c r="C8" s="116"/>
      <c r="D8" s="117"/>
      <c r="E8" s="117"/>
      <c r="F8" s="117"/>
      <c r="H8" s="126" t="s">
        <v>6</v>
      </c>
      <c r="I8" s="114"/>
      <c r="K8" s="112" t="s">
        <v>80</v>
      </c>
      <c r="L8" s="112" t="s">
        <v>92</v>
      </c>
      <c r="M8" s="107" t="s">
        <v>147</v>
      </c>
    </row>
    <row r="9" spans="1:13" ht="19.5" customHeight="1" x14ac:dyDescent="0.25">
      <c r="A9" s="113" t="s">
        <v>4</v>
      </c>
      <c r="B9" s="114"/>
      <c r="C9" s="116"/>
      <c r="D9" s="117"/>
      <c r="E9" s="117"/>
      <c r="F9" s="117"/>
      <c r="H9" s="126" t="s">
        <v>7</v>
      </c>
      <c r="I9" s="114"/>
      <c r="K9" s="112"/>
      <c r="L9" s="112"/>
      <c r="M9" s="107"/>
    </row>
    <row r="10" spans="1:13" ht="28.5" customHeight="1" x14ac:dyDescent="0.25">
      <c r="A10" s="113" t="s">
        <v>118</v>
      </c>
      <c r="B10" s="114"/>
      <c r="C10" s="116"/>
      <c r="D10" s="117"/>
      <c r="E10" s="117"/>
      <c r="F10" s="117"/>
      <c r="H10" s="115" t="s">
        <v>8</v>
      </c>
      <c r="I10" s="114"/>
      <c r="K10" s="112" t="s">
        <v>81</v>
      </c>
      <c r="L10" s="112" t="s">
        <v>93</v>
      </c>
      <c r="M10" s="107" t="s">
        <v>148</v>
      </c>
    </row>
    <row r="11" spans="1:13" x14ac:dyDescent="0.2">
      <c r="E11" s="5"/>
      <c r="F11" s="12"/>
      <c r="H11" s="114"/>
      <c r="I11" s="114"/>
      <c r="K11" s="112"/>
      <c r="L11" s="112"/>
      <c r="M11" s="107"/>
    </row>
    <row r="12" spans="1:13" ht="30.75" customHeight="1" x14ac:dyDescent="0.25">
      <c r="A12" s="135" t="s">
        <v>140</v>
      </c>
      <c r="B12" s="114"/>
      <c r="C12" s="139"/>
      <c r="D12" s="140"/>
      <c r="E12" s="140"/>
      <c r="F12" s="140"/>
      <c r="H12" s="115" t="s">
        <v>87</v>
      </c>
      <c r="I12" s="114"/>
      <c r="K12" s="112" t="s">
        <v>82</v>
      </c>
      <c r="L12" s="112" t="s">
        <v>94</v>
      </c>
      <c r="M12" s="107" t="s">
        <v>149</v>
      </c>
    </row>
    <row r="13" spans="1:13" ht="29.25" customHeight="1" x14ac:dyDescent="0.25">
      <c r="A13" s="113" t="s">
        <v>49</v>
      </c>
      <c r="B13" s="114"/>
      <c r="C13" s="116"/>
      <c r="D13" s="117"/>
      <c r="E13" s="117"/>
      <c r="F13" s="117"/>
      <c r="H13" s="114"/>
      <c r="I13" s="114"/>
      <c r="K13" s="112"/>
      <c r="L13" s="112"/>
      <c r="M13" s="107"/>
    </row>
    <row r="14" spans="1:13" ht="27.75" customHeight="1" thickBot="1" x14ac:dyDescent="0.3">
      <c r="A14" s="113" t="s">
        <v>40</v>
      </c>
      <c r="B14" s="114"/>
      <c r="C14" s="118"/>
      <c r="D14" s="119"/>
      <c r="E14" s="119"/>
      <c r="F14" s="119"/>
      <c r="K14" s="112" t="s">
        <v>83</v>
      </c>
      <c r="L14" s="112" t="s">
        <v>95</v>
      </c>
      <c r="M14" s="107" t="s">
        <v>150</v>
      </c>
    </row>
    <row r="15" spans="1:13" ht="23.25" customHeight="1" thickBot="1" x14ac:dyDescent="0.3">
      <c r="A15" s="127" t="s">
        <v>41</v>
      </c>
      <c r="B15" s="114"/>
      <c r="C15" s="120" t="e">
        <f>VLOOKUP(C14,notice!A26:B33,2,FALSE)</f>
        <v>#N/A</v>
      </c>
      <c r="D15" s="121"/>
      <c r="E15" s="121"/>
      <c r="F15" s="122"/>
      <c r="G15" s="7"/>
      <c r="H15" s="7"/>
      <c r="I15" s="7"/>
      <c r="K15" s="112"/>
      <c r="L15" s="112"/>
      <c r="M15" s="107"/>
    </row>
    <row r="17" spans="1:13" x14ac:dyDescent="0.2">
      <c r="B17" s="112" t="s">
        <v>5</v>
      </c>
      <c r="C17" s="112"/>
      <c r="D17" s="123" t="s">
        <v>43</v>
      </c>
      <c r="E17" s="112" t="s">
        <v>0</v>
      </c>
      <c r="F17" s="112" t="s">
        <v>10</v>
      </c>
      <c r="G17" s="112" t="s">
        <v>9</v>
      </c>
      <c r="H17" s="112" t="s">
        <v>1</v>
      </c>
      <c r="I17" s="123" t="s">
        <v>88</v>
      </c>
      <c r="J17" s="149" t="s">
        <v>46</v>
      </c>
      <c r="K17" s="112" t="s">
        <v>90</v>
      </c>
      <c r="L17" s="112" t="s">
        <v>89</v>
      </c>
      <c r="M17" s="141" t="s">
        <v>91</v>
      </c>
    </row>
    <row r="18" spans="1:13" ht="50.25" customHeight="1" x14ac:dyDescent="0.2">
      <c r="A18" s="98"/>
      <c r="B18" s="84" t="s">
        <v>44</v>
      </c>
      <c r="C18" s="6" t="s">
        <v>45</v>
      </c>
      <c r="D18" s="124"/>
      <c r="E18" s="112"/>
      <c r="F18" s="112"/>
      <c r="G18" s="112"/>
      <c r="H18" s="112"/>
      <c r="I18" s="124"/>
      <c r="J18" s="149"/>
      <c r="K18" s="112"/>
      <c r="L18" s="112"/>
      <c r="M18" s="141"/>
    </row>
    <row r="19" spans="1:13" x14ac:dyDescent="0.2">
      <c r="A19" s="99"/>
      <c r="B19" s="63"/>
      <c r="C19" s="63"/>
      <c r="D19" s="64"/>
      <c r="E19" s="6">
        <f>C19-B19</f>
        <v>0</v>
      </c>
      <c r="F19" s="66"/>
      <c r="G19" s="66"/>
      <c r="H19" s="67"/>
      <c r="I19" s="37">
        <f>IF(E19=0,0,IF($C$14=notice!$A$26,MIN(ROUND(('hébergement n°1'!D19/'hébergement n°1'!E19/('hébergement n°1'!F19+'hébergement n°1'!G19)*3%),2),1.1),VLOOKUP($C$14,notice!$A$27:$B$33,2,FALSE)))</f>
        <v>0</v>
      </c>
      <c r="J19" s="6">
        <f>E19*F19</f>
        <v>0</v>
      </c>
      <c r="K19" s="13">
        <f>IF(I19&gt;1.1,1.1*J19,J19*I19)</f>
        <v>0</v>
      </c>
      <c r="L19" s="13">
        <f>K19*10/100</f>
        <v>0</v>
      </c>
      <c r="M19" s="58">
        <f>L19+K19</f>
        <v>0</v>
      </c>
    </row>
    <row r="20" spans="1:13" x14ac:dyDescent="0.2">
      <c r="A20" s="99"/>
      <c r="B20" s="63"/>
      <c r="C20" s="63"/>
      <c r="D20" s="64"/>
      <c r="E20" s="6">
        <f t="shared" ref="E20:E47" si="0">C20-B20</f>
        <v>0</v>
      </c>
      <c r="F20" s="66"/>
      <c r="G20" s="66"/>
      <c r="H20" s="67"/>
      <c r="I20" s="37">
        <f>IF(E20=0,0,IF($C$14=notice!$A$26,MIN(ROUND(('hébergement n°1'!D20/'hébergement n°1'!E20/('hébergement n°1'!F20+'hébergement n°1'!G20)*3%),2),1.1),VLOOKUP($C$14,notice!$A$27:$B$33,2,FALSE)))</f>
        <v>0</v>
      </c>
      <c r="J20" s="6">
        <f t="shared" ref="J20:J47" si="1">E20*F20</f>
        <v>0</v>
      </c>
      <c r="K20" s="13">
        <f t="shared" ref="K20:K47" si="2">IF(I20&gt;1.1,1.1*J20,J20*I20)</f>
        <v>0</v>
      </c>
      <c r="L20" s="13">
        <f t="shared" ref="L20:L47" si="3">K20*10/100</f>
        <v>0</v>
      </c>
      <c r="M20" s="58">
        <f t="shared" ref="M20:M47" si="4">L20+K20</f>
        <v>0</v>
      </c>
    </row>
    <row r="21" spans="1:13" x14ac:dyDescent="0.2">
      <c r="A21" s="99"/>
      <c r="B21" s="63"/>
      <c r="C21" s="63"/>
      <c r="D21" s="65"/>
      <c r="E21" s="6">
        <f t="shared" si="0"/>
        <v>0</v>
      </c>
      <c r="F21" s="106"/>
      <c r="G21" s="66"/>
      <c r="H21" s="67"/>
      <c r="I21" s="37">
        <f>IF(E21=0,0,IF($C$14=notice!$A$26,MIN(ROUND(('hébergement n°1'!D21/'hébergement n°1'!E21/('hébergement n°1'!F21+'hébergement n°1'!G21)*3%),2),1.1),VLOOKUP($C$14,notice!$A$27:$B$33,2,FALSE)))</f>
        <v>0</v>
      </c>
      <c r="J21" s="6">
        <f t="shared" si="1"/>
        <v>0</v>
      </c>
      <c r="K21" s="13">
        <f t="shared" si="2"/>
        <v>0</v>
      </c>
      <c r="L21" s="13">
        <f t="shared" si="3"/>
        <v>0</v>
      </c>
      <c r="M21" s="58">
        <f t="shared" si="4"/>
        <v>0</v>
      </c>
    </row>
    <row r="22" spans="1:13" x14ac:dyDescent="0.2">
      <c r="A22" s="99"/>
      <c r="B22" s="63"/>
      <c r="C22" s="63"/>
      <c r="D22" s="65"/>
      <c r="E22" s="6">
        <f t="shared" si="0"/>
        <v>0</v>
      </c>
      <c r="F22" s="106"/>
      <c r="G22" s="66"/>
      <c r="H22" s="67"/>
      <c r="I22" s="37">
        <f>IF(E22=0,0,IF($C$14=notice!$A$26,MIN(ROUND(('hébergement n°1'!D22/'hébergement n°1'!E22/('hébergement n°1'!F22+'hébergement n°1'!G22)*3%),2),1.1),VLOOKUP($C$14,notice!$A$27:$B$33,2,FALSE)))</f>
        <v>0</v>
      </c>
      <c r="J22" s="6">
        <f t="shared" si="1"/>
        <v>0</v>
      </c>
      <c r="K22" s="13">
        <f t="shared" si="2"/>
        <v>0</v>
      </c>
      <c r="L22" s="13">
        <f t="shared" si="3"/>
        <v>0</v>
      </c>
      <c r="M22" s="58">
        <f t="shared" si="4"/>
        <v>0</v>
      </c>
    </row>
    <row r="23" spans="1:13" x14ac:dyDescent="0.2">
      <c r="A23" s="99"/>
      <c r="B23" s="63"/>
      <c r="C23" s="63"/>
      <c r="D23" s="65"/>
      <c r="E23" s="6">
        <f t="shared" si="0"/>
        <v>0</v>
      </c>
      <c r="F23" s="106"/>
      <c r="G23" s="66"/>
      <c r="H23" s="67"/>
      <c r="I23" s="37">
        <f>IF(E23=0,0,IF($C$14=notice!$A$26,MIN(ROUND(('hébergement n°1'!D23/'hébergement n°1'!E23/('hébergement n°1'!F23+'hébergement n°1'!G23)*3%),2),1.1),VLOOKUP($C$14,notice!$A$27:$B$33,2,FALSE)))</f>
        <v>0</v>
      </c>
      <c r="J23" s="6">
        <f t="shared" si="1"/>
        <v>0</v>
      </c>
      <c r="K23" s="13">
        <f t="shared" si="2"/>
        <v>0</v>
      </c>
      <c r="L23" s="13">
        <f t="shared" si="3"/>
        <v>0</v>
      </c>
      <c r="M23" s="58">
        <f t="shared" si="4"/>
        <v>0</v>
      </c>
    </row>
    <row r="24" spans="1:13" x14ac:dyDescent="0.2">
      <c r="A24" s="99"/>
      <c r="B24" s="63"/>
      <c r="C24" s="63"/>
      <c r="D24" s="65"/>
      <c r="E24" s="6">
        <f t="shared" si="0"/>
        <v>0</v>
      </c>
      <c r="F24" s="106"/>
      <c r="G24" s="66"/>
      <c r="H24" s="67"/>
      <c r="I24" s="37">
        <f>IF(E24=0,0,IF($C$14=notice!$A$26,MIN(ROUND(('hébergement n°1'!D24/'hébergement n°1'!E24/('hébergement n°1'!F24+'hébergement n°1'!G24)*3%),2),1.1),VLOOKUP($C$14,notice!$A$27:$B$33,2,FALSE)))</f>
        <v>0</v>
      </c>
      <c r="J24" s="6">
        <f t="shared" si="1"/>
        <v>0</v>
      </c>
      <c r="K24" s="13">
        <f t="shared" si="2"/>
        <v>0</v>
      </c>
      <c r="L24" s="13">
        <f t="shared" si="3"/>
        <v>0</v>
      </c>
      <c r="M24" s="58">
        <f t="shared" si="4"/>
        <v>0</v>
      </c>
    </row>
    <row r="25" spans="1:13" x14ac:dyDescent="0.2">
      <c r="A25" s="99"/>
      <c r="B25" s="63"/>
      <c r="C25" s="63"/>
      <c r="D25" s="65"/>
      <c r="E25" s="6">
        <f t="shared" si="0"/>
        <v>0</v>
      </c>
      <c r="F25" s="106"/>
      <c r="G25" s="66"/>
      <c r="H25" s="67"/>
      <c r="I25" s="37">
        <f>IF(E25=0,0,IF($C$14=notice!$A$26,MIN(ROUND(('hébergement n°1'!D25/'hébergement n°1'!E25/('hébergement n°1'!F25+'hébergement n°1'!G25)*3%),2),1.1),VLOOKUP($C$14,notice!$A$27:$B$33,2,FALSE)))</f>
        <v>0</v>
      </c>
      <c r="J25" s="6">
        <f t="shared" si="1"/>
        <v>0</v>
      </c>
      <c r="K25" s="13">
        <f t="shared" si="2"/>
        <v>0</v>
      </c>
      <c r="L25" s="13">
        <f t="shared" si="3"/>
        <v>0</v>
      </c>
      <c r="M25" s="58">
        <f t="shared" si="4"/>
        <v>0</v>
      </c>
    </row>
    <row r="26" spans="1:13" x14ac:dyDescent="0.2">
      <c r="A26" s="99"/>
      <c r="B26" s="63"/>
      <c r="C26" s="63"/>
      <c r="D26" s="65"/>
      <c r="E26" s="6">
        <f t="shared" si="0"/>
        <v>0</v>
      </c>
      <c r="F26" s="66"/>
      <c r="G26" s="66"/>
      <c r="H26" s="67"/>
      <c r="I26" s="37">
        <f>IF(E26=0,0,IF($C$14=notice!$A$26,MIN(ROUND(('hébergement n°1'!D26/'hébergement n°1'!E26/('hébergement n°1'!F26+'hébergement n°1'!G26)*3%),2),1.1),VLOOKUP($C$14,notice!$A$27:$B$33,2,FALSE)))</f>
        <v>0</v>
      </c>
      <c r="J26" s="6">
        <f t="shared" si="1"/>
        <v>0</v>
      </c>
      <c r="K26" s="13">
        <f t="shared" si="2"/>
        <v>0</v>
      </c>
      <c r="L26" s="13">
        <f t="shared" si="3"/>
        <v>0</v>
      </c>
      <c r="M26" s="58">
        <f t="shared" si="4"/>
        <v>0</v>
      </c>
    </row>
    <row r="27" spans="1:13" x14ac:dyDescent="0.2">
      <c r="A27" s="99"/>
      <c r="B27" s="63"/>
      <c r="C27" s="63"/>
      <c r="D27" s="65"/>
      <c r="E27" s="6">
        <f t="shared" si="0"/>
        <v>0</v>
      </c>
      <c r="F27" s="66"/>
      <c r="G27" s="66"/>
      <c r="H27" s="67"/>
      <c r="I27" s="37">
        <f>IF(E27=0,0,IF($C$14=notice!$A$26,MIN(ROUND(('hébergement n°1'!D27/'hébergement n°1'!E27/('hébergement n°1'!F27+'hébergement n°1'!G27)*3%),2),1.1),VLOOKUP($C$14,notice!$A$27:$B$33,2,FALSE)))</f>
        <v>0</v>
      </c>
      <c r="J27" s="6">
        <f t="shared" si="1"/>
        <v>0</v>
      </c>
      <c r="K27" s="13">
        <f t="shared" si="2"/>
        <v>0</v>
      </c>
      <c r="L27" s="13">
        <f t="shared" si="3"/>
        <v>0</v>
      </c>
      <c r="M27" s="58">
        <f t="shared" si="4"/>
        <v>0</v>
      </c>
    </row>
    <row r="28" spans="1:13" x14ac:dyDescent="0.2">
      <c r="A28" s="99"/>
      <c r="B28" s="63"/>
      <c r="C28" s="63"/>
      <c r="D28" s="65"/>
      <c r="E28" s="6">
        <f t="shared" si="0"/>
        <v>0</v>
      </c>
      <c r="F28" s="66"/>
      <c r="G28" s="66"/>
      <c r="H28" s="67"/>
      <c r="I28" s="37">
        <f>IF(E28=0,0,IF($C$14=notice!$A$26,MIN(ROUND(('hébergement n°1'!D28/'hébergement n°1'!E28/('hébergement n°1'!F28+'hébergement n°1'!G28)*3%),2),1.1),VLOOKUP($C$14,notice!$A$27:$B$33,2,FALSE)))</f>
        <v>0</v>
      </c>
      <c r="J28" s="6">
        <f t="shared" si="1"/>
        <v>0</v>
      </c>
      <c r="K28" s="13">
        <f t="shared" si="2"/>
        <v>0</v>
      </c>
      <c r="L28" s="13">
        <f t="shared" si="3"/>
        <v>0</v>
      </c>
      <c r="M28" s="58">
        <f t="shared" si="4"/>
        <v>0</v>
      </c>
    </row>
    <row r="29" spans="1:13" x14ac:dyDescent="0.2">
      <c r="A29" s="99"/>
      <c r="B29" s="63"/>
      <c r="C29" s="63"/>
      <c r="D29" s="65"/>
      <c r="E29" s="6">
        <f t="shared" si="0"/>
        <v>0</v>
      </c>
      <c r="F29" s="66"/>
      <c r="G29" s="66"/>
      <c r="H29" s="67"/>
      <c r="I29" s="37">
        <f>IF(E29=0,0,IF($C$14=notice!$A$26,MIN(ROUND(('hébergement n°1'!D29/'hébergement n°1'!E29/('hébergement n°1'!F29+'hébergement n°1'!G29)*3%),2),1.1),VLOOKUP($C$14,notice!$A$27:$B$33,2,FALSE)))</f>
        <v>0</v>
      </c>
      <c r="J29" s="6">
        <f t="shared" si="1"/>
        <v>0</v>
      </c>
      <c r="K29" s="13">
        <f t="shared" si="2"/>
        <v>0</v>
      </c>
      <c r="L29" s="13">
        <f t="shared" si="3"/>
        <v>0</v>
      </c>
      <c r="M29" s="58">
        <f t="shared" si="4"/>
        <v>0</v>
      </c>
    </row>
    <row r="30" spans="1:13" x14ac:dyDescent="0.2">
      <c r="A30" s="99"/>
      <c r="B30" s="63"/>
      <c r="C30" s="63"/>
      <c r="D30" s="65"/>
      <c r="E30" s="6">
        <f t="shared" si="0"/>
        <v>0</v>
      </c>
      <c r="F30" s="66"/>
      <c r="G30" s="66"/>
      <c r="H30" s="67"/>
      <c r="I30" s="37">
        <f>IF(E30=0,0,IF($C$14=notice!$A$26,MIN(ROUND(('hébergement n°1'!D30/'hébergement n°1'!E30/('hébergement n°1'!F30+'hébergement n°1'!G30)*3%),2),1.1),VLOOKUP($C$14,notice!$A$27:$B$33,2,FALSE)))</f>
        <v>0</v>
      </c>
      <c r="J30" s="6">
        <f t="shared" si="1"/>
        <v>0</v>
      </c>
      <c r="K30" s="13">
        <f t="shared" si="2"/>
        <v>0</v>
      </c>
      <c r="L30" s="13">
        <f t="shared" si="3"/>
        <v>0</v>
      </c>
      <c r="M30" s="58">
        <f t="shared" si="4"/>
        <v>0</v>
      </c>
    </row>
    <row r="31" spans="1:13" x14ac:dyDescent="0.2">
      <c r="A31" s="99"/>
      <c r="B31" s="63"/>
      <c r="C31" s="63"/>
      <c r="D31" s="65"/>
      <c r="E31" s="6">
        <f t="shared" si="0"/>
        <v>0</v>
      </c>
      <c r="F31" s="66"/>
      <c r="G31" s="66"/>
      <c r="H31" s="67"/>
      <c r="I31" s="37">
        <f>IF(E31=0,0,IF($C$14=notice!$A$26,MIN(ROUND(('hébergement n°1'!D31/'hébergement n°1'!E31/('hébergement n°1'!F31+'hébergement n°1'!G31)*3%),2),1.1),VLOOKUP($C$14,notice!$A$27:$B$33,2,FALSE)))</f>
        <v>0</v>
      </c>
      <c r="J31" s="6">
        <f t="shared" si="1"/>
        <v>0</v>
      </c>
      <c r="K31" s="13">
        <f t="shared" si="2"/>
        <v>0</v>
      </c>
      <c r="L31" s="13">
        <f t="shared" si="3"/>
        <v>0</v>
      </c>
      <c r="M31" s="58">
        <f t="shared" si="4"/>
        <v>0</v>
      </c>
    </row>
    <row r="32" spans="1:13" x14ac:dyDescent="0.2">
      <c r="A32" s="99"/>
      <c r="B32" s="63"/>
      <c r="C32" s="63"/>
      <c r="D32" s="65"/>
      <c r="E32" s="6">
        <f t="shared" si="0"/>
        <v>0</v>
      </c>
      <c r="F32" s="66"/>
      <c r="G32" s="66"/>
      <c r="H32" s="67"/>
      <c r="I32" s="37">
        <f>IF(E32=0,0,IF($C$14=notice!$A$26,MIN(ROUND(('hébergement n°1'!D32/'hébergement n°1'!E32/('hébergement n°1'!F32+'hébergement n°1'!G32)*3%),2),1.1),VLOOKUP($C$14,notice!$A$27:$B$33,2,FALSE)))</f>
        <v>0</v>
      </c>
      <c r="J32" s="6">
        <f t="shared" si="1"/>
        <v>0</v>
      </c>
      <c r="K32" s="13">
        <f t="shared" si="2"/>
        <v>0</v>
      </c>
      <c r="L32" s="13">
        <f t="shared" si="3"/>
        <v>0</v>
      </c>
      <c r="M32" s="58">
        <f t="shared" si="4"/>
        <v>0</v>
      </c>
    </row>
    <row r="33" spans="1:13" x14ac:dyDescent="0.2">
      <c r="A33" s="99"/>
      <c r="B33" s="63"/>
      <c r="C33" s="63"/>
      <c r="D33" s="65"/>
      <c r="E33" s="6">
        <f t="shared" si="0"/>
        <v>0</v>
      </c>
      <c r="F33" s="66"/>
      <c r="G33" s="66"/>
      <c r="H33" s="67"/>
      <c r="I33" s="37">
        <f>IF(E33=0,0,IF($C$14=notice!$A$26,MIN(ROUND(('hébergement n°1'!D33/'hébergement n°1'!E33/('hébergement n°1'!F33+'hébergement n°1'!G33)*3%),2),1.1),VLOOKUP($C$14,notice!$A$27:$B$33,2,FALSE)))</f>
        <v>0</v>
      </c>
      <c r="J33" s="6">
        <f t="shared" si="1"/>
        <v>0</v>
      </c>
      <c r="K33" s="13">
        <f t="shared" si="2"/>
        <v>0</v>
      </c>
      <c r="L33" s="13">
        <f t="shared" si="3"/>
        <v>0</v>
      </c>
      <c r="M33" s="58">
        <f t="shared" si="4"/>
        <v>0</v>
      </c>
    </row>
    <row r="34" spans="1:13" x14ac:dyDescent="0.2">
      <c r="A34" s="99"/>
      <c r="B34" s="63"/>
      <c r="C34" s="63"/>
      <c r="D34" s="65"/>
      <c r="E34" s="6">
        <f t="shared" si="0"/>
        <v>0</v>
      </c>
      <c r="F34" s="66"/>
      <c r="G34" s="66"/>
      <c r="H34" s="67"/>
      <c r="I34" s="37">
        <f>IF(E34=0,0,IF($C$14=notice!$A$26,MIN(ROUND(('hébergement n°1'!D34/'hébergement n°1'!E34/('hébergement n°1'!F34+'hébergement n°1'!G34)*3%),2),1.1),VLOOKUP($C$14,notice!$A$27:$B$33,2,FALSE)))</f>
        <v>0</v>
      </c>
      <c r="J34" s="6">
        <f t="shared" si="1"/>
        <v>0</v>
      </c>
      <c r="K34" s="13">
        <f t="shared" si="2"/>
        <v>0</v>
      </c>
      <c r="L34" s="13">
        <f t="shared" si="3"/>
        <v>0</v>
      </c>
      <c r="M34" s="58">
        <f t="shared" si="4"/>
        <v>0</v>
      </c>
    </row>
    <row r="35" spans="1:13" x14ac:dyDescent="0.2">
      <c r="A35" s="99"/>
      <c r="B35" s="63"/>
      <c r="C35" s="63"/>
      <c r="D35" s="65"/>
      <c r="E35" s="6">
        <f t="shared" si="0"/>
        <v>0</v>
      </c>
      <c r="F35" s="66"/>
      <c r="G35" s="66"/>
      <c r="H35" s="67"/>
      <c r="I35" s="37">
        <f>IF(E35=0,0,IF($C$14=notice!$A$26,MIN(ROUND(('hébergement n°1'!D35/'hébergement n°1'!E35/('hébergement n°1'!F35+'hébergement n°1'!G35)*3%),2),1.1),VLOOKUP($C$14,notice!$A$27:$B$33,2,FALSE)))</f>
        <v>0</v>
      </c>
      <c r="J35" s="6">
        <f t="shared" si="1"/>
        <v>0</v>
      </c>
      <c r="K35" s="13">
        <f t="shared" si="2"/>
        <v>0</v>
      </c>
      <c r="L35" s="13">
        <f t="shared" si="3"/>
        <v>0</v>
      </c>
      <c r="M35" s="58">
        <f t="shared" si="4"/>
        <v>0</v>
      </c>
    </row>
    <row r="36" spans="1:13" x14ac:dyDescent="0.2">
      <c r="A36" s="99"/>
      <c r="B36" s="63"/>
      <c r="C36" s="63"/>
      <c r="D36" s="65"/>
      <c r="E36" s="6">
        <f t="shared" si="0"/>
        <v>0</v>
      </c>
      <c r="F36" s="66"/>
      <c r="G36" s="66"/>
      <c r="H36" s="67"/>
      <c r="I36" s="37">
        <f>IF(E36=0,0,IF($C$14=notice!$A$26,MIN(ROUND(('hébergement n°1'!D36/'hébergement n°1'!E36/('hébergement n°1'!F36+'hébergement n°1'!G36)*3%),2),1.1),VLOOKUP($C$14,notice!$A$27:$B$33,2,FALSE)))</f>
        <v>0</v>
      </c>
      <c r="J36" s="6">
        <f t="shared" si="1"/>
        <v>0</v>
      </c>
      <c r="K36" s="13">
        <f t="shared" si="2"/>
        <v>0</v>
      </c>
      <c r="L36" s="13">
        <f t="shared" si="3"/>
        <v>0</v>
      </c>
      <c r="M36" s="58">
        <f t="shared" si="4"/>
        <v>0</v>
      </c>
    </row>
    <row r="37" spans="1:13" x14ac:dyDescent="0.2">
      <c r="A37" s="99"/>
      <c r="B37" s="63"/>
      <c r="C37" s="63"/>
      <c r="D37" s="65"/>
      <c r="E37" s="6">
        <f t="shared" si="0"/>
        <v>0</v>
      </c>
      <c r="F37" s="66"/>
      <c r="G37" s="66"/>
      <c r="H37" s="67"/>
      <c r="I37" s="37">
        <f>IF(E37=0,0,IF($C$14=notice!$A$26,MIN(ROUND(('hébergement n°1'!D37/'hébergement n°1'!E37/('hébergement n°1'!F37+'hébergement n°1'!G37)*3%),2),1.1),VLOOKUP($C$14,notice!$A$27:$B$33,2,FALSE)))</f>
        <v>0</v>
      </c>
      <c r="J37" s="6">
        <f t="shared" si="1"/>
        <v>0</v>
      </c>
      <c r="K37" s="13">
        <f t="shared" si="2"/>
        <v>0</v>
      </c>
      <c r="L37" s="13">
        <f t="shared" si="3"/>
        <v>0</v>
      </c>
      <c r="M37" s="58">
        <f t="shared" si="4"/>
        <v>0</v>
      </c>
    </row>
    <row r="38" spans="1:13" x14ac:dyDescent="0.2">
      <c r="A38" s="99"/>
      <c r="B38" s="63"/>
      <c r="C38" s="63"/>
      <c r="D38" s="65"/>
      <c r="E38" s="6">
        <f t="shared" si="0"/>
        <v>0</v>
      </c>
      <c r="F38" s="66"/>
      <c r="G38" s="66"/>
      <c r="H38" s="67"/>
      <c r="I38" s="37">
        <f>IF(E38=0,0,IF($C$14=notice!$A$26,MIN(ROUND(('hébergement n°1'!D38/'hébergement n°1'!E38/('hébergement n°1'!F38+'hébergement n°1'!G38)*3%),2),1.1),VLOOKUP($C$14,notice!$A$27:$B$33,2,FALSE)))</f>
        <v>0</v>
      </c>
      <c r="J38" s="6">
        <f t="shared" si="1"/>
        <v>0</v>
      </c>
      <c r="K38" s="13">
        <f t="shared" si="2"/>
        <v>0</v>
      </c>
      <c r="L38" s="13">
        <f t="shared" si="3"/>
        <v>0</v>
      </c>
      <c r="M38" s="58">
        <f t="shared" si="4"/>
        <v>0</v>
      </c>
    </row>
    <row r="39" spans="1:13" x14ac:dyDescent="0.2">
      <c r="A39" s="99"/>
      <c r="B39" s="63"/>
      <c r="C39" s="63"/>
      <c r="D39" s="65"/>
      <c r="E39" s="6">
        <f t="shared" si="0"/>
        <v>0</v>
      </c>
      <c r="F39" s="66"/>
      <c r="G39" s="66"/>
      <c r="H39" s="67"/>
      <c r="I39" s="37">
        <f>IF(E39=0,0,IF($C$14=notice!$A$26,MIN(ROUND(('hébergement n°1'!D39/'hébergement n°1'!E39/('hébergement n°1'!F39+'hébergement n°1'!G39)*3%),2),1.1),VLOOKUP($C$14,notice!$A$27:$B$33,2,FALSE)))</f>
        <v>0</v>
      </c>
      <c r="J39" s="6">
        <f t="shared" si="1"/>
        <v>0</v>
      </c>
      <c r="K39" s="13">
        <f t="shared" si="2"/>
        <v>0</v>
      </c>
      <c r="L39" s="13">
        <f t="shared" si="3"/>
        <v>0</v>
      </c>
      <c r="M39" s="58">
        <f t="shared" si="4"/>
        <v>0</v>
      </c>
    </row>
    <row r="40" spans="1:13" x14ac:dyDescent="0.2">
      <c r="A40" s="99"/>
      <c r="B40" s="63"/>
      <c r="C40" s="63"/>
      <c r="D40" s="65"/>
      <c r="E40" s="6">
        <f t="shared" si="0"/>
        <v>0</v>
      </c>
      <c r="F40" s="66"/>
      <c r="G40" s="66"/>
      <c r="H40" s="67"/>
      <c r="I40" s="37">
        <f>IF(E40=0,0,IF($C$14=notice!$A$26,MIN(ROUND(('hébergement n°1'!D40/'hébergement n°1'!E40/('hébergement n°1'!F40+'hébergement n°1'!G40)*3%),2),1.1),VLOOKUP($C$14,notice!$A$27:$B$33,2,FALSE)))</f>
        <v>0</v>
      </c>
      <c r="J40" s="6">
        <f t="shared" si="1"/>
        <v>0</v>
      </c>
      <c r="K40" s="13">
        <f t="shared" si="2"/>
        <v>0</v>
      </c>
      <c r="L40" s="13">
        <f t="shared" si="3"/>
        <v>0</v>
      </c>
      <c r="M40" s="58">
        <f t="shared" si="4"/>
        <v>0</v>
      </c>
    </row>
    <row r="41" spans="1:13" x14ac:dyDescent="0.2">
      <c r="A41" s="99"/>
      <c r="B41" s="63"/>
      <c r="C41" s="63"/>
      <c r="D41" s="65"/>
      <c r="E41" s="6">
        <f t="shared" si="0"/>
        <v>0</v>
      </c>
      <c r="F41" s="66"/>
      <c r="G41" s="66"/>
      <c r="H41" s="67"/>
      <c r="I41" s="37">
        <f>IF(E41=0,0,IF($C$14=notice!$A$26,MIN(ROUND(('hébergement n°1'!D41/'hébergement n°1'!E41/('hébergement n°1'!F41+'hébergement n°1'!G41)*3%),2),1.1),VLOOKUP($C$14,notice!$A$27:$B$33,2,FALSE)))</f>
        <v>0</v>
      </c>
      <c r="J41" s="6">
        <f t="shared" si="1"/>
        <v>0</v>
      </c>
      <c r="K41" s="13">
        <f t="shared" si="2"/>
        <v>0</v>
      </c>
      <c r="L41" s="13">
        <f t="shared" si="3"/>
        <v>0</v>
      </c>
      <c r="M41" s="58">
        <f t="shared" si="4"/>
        <v>0</v>
      </c>
    </row>
    <row r="42" spans="1:13" x14ac:dyDescent="0.2">
      <c r="A42" s="99"/>
      <c r="B42" s="63"/>
      <c r="C42" s="63"/>
      <c r="D42" s="65"/>
      <c r="E42" s="6">
        <f t="shared" si="0"/>
        <v>0</v>
      </c>
      <c r="F42" s="66"/>
      <c r="G42" s="66"/>
      <c r="H42" s="67"/>
      <c r="I42" s="37">
        <f>IF(E42=0,0,IF($C$14=notice!$A$26,MIN(ROUND(('hébergement n°1'!D42/'hébergement n°1'!E42/('hébergement n°1'!F42+'hébergement n°1'!G42)*3%),2),1.1),VLOOKUP($C$14,notice!$A$27:$B$33,2,FALSE)))</f>
        <v>0</v>
      </c>
      <c r="J42" s="6">
        <f t="shared" si="1"/>
        <v>0</v>
      </c>
      <c r="K42" s="13">
        <f t="shared" si="2"/>
        <v>0</v>
      </c>
      <c r="L42" s="13">
        <f t="shared" si="3"/>
        <v>0</v>
      </c>
      <c r="M42" s="58">
        <f t="shared" si="4"/>
        <v>0</v>
      </c>
    </row>
    <row r="43" spans="1:13" x14ac:dyDescent="0.2">
      <c r="A43" s="99"/>
      <c r="B43" s="63"/>
      <c r="C43" s="63"/>
      <c r="D43" s="65"/>
      <c r="E43" s="6">
        <f t="shared" si="0"/>
        <v>0</v>
      </c>
      <c r="F43" s="66"/>
      <c r="G43" s="66"/>
      <c r="H43" s="67"/>
      <c r="I43" s="37">
        <f>IF(E43=0,0,IF($C$14=notice!$A$26,MIN(ROUND(('hébergement n°1'!D43/'hébergement n°1'!E43/('hébergement n°1'!F43+'hébergement n°1'!G43)*3%),2),1.1),VLOOKUP($C$14,notice!$A$27:$B$33,2,FALSE)))</f>
        <v>0</v>
      </c>
      <c r="J43" s="6">
        <f t="shared" si="1"/>
        <v>0</v>
      </c>
      <c r="K43" s="13">
        <f t="shared" si="2"/>
        <v>0</v>
      </c>
      <c r="L43" s="13">
        <f t="shared" si="3"/>
        <v>0</v>
      </c>
      <c r="M43" s="58">
        <f t="shared" si="4"/>
        <v>0</v>
      </c>
    </row>
    <row r="44" spans="1:13" x14ac:dyDescent="0.2">
      <c r="A44" s="99"/>
      <c r="B44" s="63"/>
      <c r="C44" s="63"/>
      <c r="D44" s="65"/>
      <c r="E44" s="6">
        <f t="shared" si="0"/>
        <v>0</v>
      </c>
      <c r="F44" s="66"/>
      <c r="G44" s="66"/>
      <c r="H44" s="67"/>
      <c r="I44" s="37">
        <f>IF(E44=0,0,IF($C$14=notice!$A$26,MIN(ROUND(('hébergement n°1'!D44/'hébergement n°1'!E44/('hébergement n°1'!F44+'hébergement n°1'!G44)*3%),2),1.1),VLOOKUP($C$14,notice!$A$27:$B$33,2,FALSE)))</f>
        <v>0</v>
      </c>
      <c r="J44" s="6">
        <f t="shared" si="1"/>
        <v>0</v>
      </c>
      <c r="K44" s="13">
        <f t="shared" si="2"/>
        <v>0</v>
      </c>
      <c r="L44" s="13">
        <f t="shared" si="3"/>
        <v>0</v>
      </c>
      <c r="M44" s="58">
        <f t="shared" si="4"/>
        <v>0</v>
      </c>
    </row>
    <row r="45" spans="1:13" x14ac:dyDescent="0.2">
      <c r="A45" s="99"/>
      <c r="B45" s="63"/>
      <c r="C45" s="63"/>
      <c r="D45" s="65"/>
      <c r="E45" s="6">
        <f t="shared" si="0"/>
        <v>0</v>
      </c>
      <c r="F45" s="66"/>
      <c r="G45" s="66"/>
      <c r="H45" s="67"/>
      <c r="I45" s="37">
        <f>IF(E45=0,0,IF($C$14=notice!$A$26,MIN(ROUND(('hébergement n°1'!D45/'hébergement n°1'!E45/('hébergement n°1'!F45+'hébergement n°1'!G45)*3%),2),1.1),VLOOKUP($C$14,notice!$A$27:$B$33,2,FALSE)))</f>
        <v>0</v>
      </c>
      <c r="J45" s="6">
        <f t="shared" si="1"/>
        <v>0</v>
      </c>
      <c r="K45" s="13">
        <f t="shared" si="2"/>
        <v>0</v>
      </c>
      <c r="L45" s="13">
        <f t="shared" si="3"/>
        <v>0</v>
      </c>
      <c r="M45" s="58">
        <f t="shared" si="4"/>
        <v>0</v>
      </c>
    </row>
    <row r="46" spans="1:13" x14ac:dyDescent="0.2">
      <c r="A46" s="99"/>
      <c r="B46" s="63"/>
      <c r="C46" s="63"/>
      <c r="D46" s="65"/>
      <c r="E46" s="6">
        <f t="shared" si="0"/>
        <v>0</v>
      </c>
      <c r="F46" s="66"/>
      <c r="G46" s="66"/>
      <c r="H46" s="67"/>
      <c r="I46" s="37">
        <f>IF(E46=0,0,IF($C$14=notice!$A$26,MIN(ROUND(('hébergement n°1'!D46/'hébergement n°1'!E46/('hébergement n°1'!F46+'hébergement n°1'!G46)*3%),2),1.1),VLOOKUP($C$14,notice!$A$27:$B$33,2,FALSE)))</f>
        <v>0</v>
      </c>
      <c r="J46" s="6">
        <f t="shared" si="1"/>
        <v>0</v>
      </c>
      <c r="K46" s="13">
        <f t="shared" si="2"/>
        <v>0</v>
      </c>
      <c r="L46" s="13">
        <f t="shared" si="3"/>
        <v>0</v>
      </c>
      <c r="M46" s="58">
        <f t="shared" si="4"/>
        <v>0</v>
      </c>
    </row>
    <row r="47" spans="1:13" ht="12.75" thickBot="1" x14ac:dyDescent="0.25">
      <c r="A47" s="99"/>
      <c r="B47" s="63"/>
      <c r="C47" s="63"/>
      <c r="D47" s="65"/>
      <c r="E47" s="6">
        <f t="shared" si="0"/>
        <v>0</v>
      </c>
      <c r="F47" s="66"/>
      <c r="G47" s="66"/>
      <c r="H47" s="67"/>
      <c r="I47" s="37">
        <f>IF(E47=0,0,IF($C$14=notice!$A$26,MIN(ROUND(('hébergement n°1'!D47/'hébergement n°1'!E47/('hébergement n°1'!F47+'hébergement n°1'!G47)*3%),2),1.1),VLOOKUP($C$14,notice!$A$27:$B$33,2,FALSE)))</f>
        <v>0</v>
      </c>
      <c r="J47" s="6">
        <f t="shared" si="1"/>
        <v>0</v>
      </c>
      <c r="K47" s="13">
        <f t="shared" si="2"/>
        <v>0</v>
      </c>
      <c r="L47" s="13">
        <f t="shared" si="3"/>
        <v>0</v>
      </c>
      <c r="M47" s="58">
        <f t="shared" si="4"/>
        <v>0</v>
      </c>
    </row>
    <row r="48" spans="1:13" ht="19.5" thickBot="1" x14ac:dyDescent="0.35">
      <c r="B48" s="108" t="s">
        <v>11</v>
      </c>
      <c r="C48" s="111"/>
      <c r="D48" s="110"/>
      <c r="E48" s="14">
        <f>SUM(E19:E47)</f>
        <v>0</v>
      </c>
      <c r="F48" s="14">
        <f t="shared" ref="F48" si="5">SUM(F19:F47)</f>
        <v>0</v>
      </c>
      <c r="G48" s="14">
        <f>SUM(G19:G47)</f>
        <v>0</v>
      </c>
      <c r="H48" s="19"/>
      <c r="I48" s="19"/>
      <c r="J48" s="14">
        <f>SUM(J19:J47)</f>
        <v>0</v>
      </c>
      <c r="K48" s="35">
        <f>SUM(K17:K47)</f>
        <v>0</v>
      </c>
      <c r="L48" s="35">
        <f>SUM(L17:L47)</f>
        <v>0</v>
      </c>
      <c r="M48" s="35">
        <f>SUM(M17:M47)</f>
        <v>0</v>
      </c>
    </row>
    <row r="49" spans="2:13" ht="15.75" thickBot="1" x14ac:dyDescent="0.25">
      <c r="B49" s="108" t="s">
        <v>47</v>
      </c>
      <c r="C49" s="109"/>
      <c r="D49" s="109"/>
      <c r="E49" s="110"/>
      <c r="F49" s="148">
        <f>F48+G48</f>
        <v>0</v>
      </c>
      <c r="G49" s="110"/>
      <c r="H49" s="15"/>
      <c r="I49" s="15"/>
      <c r="J49" s="18"/>
      <c r="K49" s="17"/>
    </row>
    <row r="50" spans="2:13" ht="19.5" thickBot="1" x14ac:dyDescent="0.35">
      <c r="B50" s="100">
        <f>C7</f>
        <v>0</v>
      </c>
      <c r="C50" s="10"/>
      <c r="D50" s="10"/>
      <c r="E50" s="10"/>
      <c r="F50" s="146" t="s">
        <v>96</v>
      </c>
      <c r="G50" s="147"/>
      <c r="H50" s="143"/>
      <c r="I50" s="143"/>
      <c r="J50" s="143"/>
      <c r="K50" s="59">
        <f>K48</f>
        <v>0</v>
      </c>
      <c r="M50" s="87" t="str">
        <f>M1</f>
        <v>Annexe  2-1</v>
      </c>
    </row>
    <row r="51" spans="2:13" ht="33.75" customHeight="1" thickBot="1" x14ac:dyDescent="0.35">
      <c r="B51" s="100">
        <f>C14</f>
        <v>0</v>
      </c>
      <c r="C51" s="10"/>
      <c r="D51" s="10"/>
      <c r="E51" s="10"/>
      <c r="F51" s="142" t="s">
        <v>97</v>
      </c>
      <c r="G51" s="143"/>
      <c r="H51" s="143"/>
      <c r="I51" s="143"/>
      <c r="J51" s="143"/>
      <c r="K51" s="59">
        <f>L48</f>
        <v>0</v>
      </c>
    </row>
    <row r="52" spans="2:13" ht="39" customHeight="1" thickBot="1" x14ac:dyDescent="0.4">
      <c r="B52" s="100">
        <f>C10</f>
        <v>0</v>
      </c>
      <c r="C52" s="10"/>
      <c r="D52" s="10"/>
      <c r="E52" s="10"/>
      <c r="F52" s="144" t="s">
        <v>134</v>
      </c>
      <c r="G52" s="145"/>
      <c r="H52" s="145"/>
      <c r="I52" s="145"/>
      <c r="J52" s="145"/>
      <c r="K52" s="69">
        <f>K50+K51</f>
        <v>0</v>
      </c>
    </row>
  </sheetData>
  <sheetProtection algorithmName="SHA-512" hashValue="AfWIU2LWf/giInWwpLI+GVcg8XKJ2p38x1kYaUSusGt33369XpJG9CnIFNHs90jKYseb4XS2QPQ5Ctt/sM2mHQ==" saltValue="21ZiFaFgKf7ftk6Pejo9wA==" spinCount="100000" sheet="1" objects="1" scenarios="1"/>
  <mergeCells count="55">
    <mergeCell ref="M17:M18"/>
    <mergeCell ref="F51:J51"/>
    <mergeCell ref="F52:J52"/>
    <mergeCell ref="K12:K13"/>
    <mergeCell ref="L12:L13"/>
    <mergeCell ref="K14:K15"/>
    <mergeCell ref="L14:L15"/>
    <mergeCell ref="I17:I18"/>
    <mergeCell ref="F50:J50"/>
    <mergeCell ref="F49:G49"/>
    <mergeCell ref="L17:L18"/>
    <mergeCell ref="J17:J18"/>
    <mergeCell ref="K17:K18"/>
    <mergeCell ref="F17:F18"/>
    <mergeCell ref="G17:G18"/>
    <mergeCell ref="A15:B15"/>
    <mergeCell ref="A14:B14"/>
    <mergeCell ref="A5:J5"/>
    <mergeCell ref="A4:J4"/>
    <mergeCell ref="B2:J2"/>
    <mergeCell ref="A7:B7"/>
    <mergeCell ref="A8:B8"/>
    <mergeCell ref="A9:B9"/>
    <mergeCell ref="A12:B12"/>
    <mergeCell ref="B3:J3"/>
    <mergeCell ref="C7:F7"/>
    <mergeCell ref="C8:F8"/>
    <mergeCell ref="C9:F9"/>
    <mergeCell ref="C10:F10"/>
    <mergeCell ref="C12:F12"/>
    <mergeCell ref="K7:L7"/>
    <mergeCell ref="K10:K11"/>
    <mergeCell ref="H7:I7"/>
    <mergeCell ref="H8:I8"/>
    <mergeCell ref="H9:I9"/>
    <mergeCell ref="H10:I11"/>
    <mergeCell ref="L10:L11"/>
    <mergeCell ref="K8:K9"/>
    <mergeCell ref="L8:L9"/>
    <mergeCell ref="M8:M9"/>
    <mergeCell ref="M10:M11"/>
    <mergeCell ref="M12:M13"/>
    <mergeCell ref="M14:M15"/>
    <mergeCell ref="B49:E49"/>
    <mergeCell ref="B48:D48"/>
    <mergeCell ref="H17:H18"/>
    <mergeCell ref="A10:B10"/>
    <mergeCell ref="H12:I13"/>
    <mergeCell ref="C13:F13"/>
    <mergeCell ref="C14:F14"/>
    <mergeCell ref="C15:F15"/>
    <mergeCell ref="B17:C17"/>
    <mergeCell ref="E17:E18"/>
    <mergeCell ref="D17:D18"/>
    <mergeCell ref="A13:B13"/>
  </mergeCells>
  <phoneticPr fontId="44" type="noConversion"/>
  <dataValidations xWindow="554" yWindow="391" count="1">
    <dataValidation errorStyle="information" allowBlank="1" showInputMessage="1" showErrorMessage="1" error="plafonné à 1,80" sqref="I19:I47" xr:uid="{00000000-0002-0000-0100-000000000000}"/>
  </dataValidations>
  <pageMargins left="0.70866141732283472" right="0.70866141732283472" top="0.15748031496062992" bottom="0.15748031496062992" header="0.31496062992125984" footer="0.31496062992125984"/>
  <pageSetup paperSize="9" scale="75" fitToHeight="0" orientation="landscape" r:id="rId1"/>
  <legacyDrawing r:id="rId2"/>
  <extLst>
    <ext xmlns:x14="http://schemas.microsoft.com/office/spreadsheetml/2009/9/main" uri="{CCE6A557-97BC-4b89-ADB6-D9C93CAAB3DF}">
      <x14:dataValidations xmlns:xm="http://schemas.microsoft.com/office/excel/2006/main" xWindow="554" yWindow="391" count="2">
        <x14:dataValidation type="list" errorStyle="warning" showInputMessage="1" showErrorMessage="1" errorTitle="incomplet" error="obligatoire" promptTitle="classement" prompt="sélectionnez votre classement" xr:uid="{00000000-0002-0000-0100-000001000000}">
          <x14:formula1>
            <xm:f>notice!$A$26:$A$33</xm:f>
          </x14:formula1>
          <xm:sqref>C14:F14</xm:sqref>
        </x14:dataValidation>
        <x14:dataValidation type="list" allowBlank="1" showInputMessage="1" showErrorMessage="1" xr:uid="{00000000-0002-0000-0100-000002000000}">
          <x14:formula1>
            <xm:f>notice!$A$43:$A$46</xm:f>
          </x14:formula1>
          <xm:sqref>H19:H47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M52"/>
  <sheetViews>
    <sheetView zoomScaleNormal="100" workbookViewId="0">
      <selection activeCell="M10" sqref="M10:M15"/>
    </sheetView>
  </sheetViews>
  <sheetFormatPr baseColWidth="10" defaultColWidth="9.140625" defaultRowHeight="12" x14ac:dyDescent="0.2"/>
  <cols>
    <col min="1" max="1" width="10.5703125" style="11" customWidth="1"/>
    <col min="2" max="2" width="17.42578125" style="10" customWidth="1"/>
    <col min="3" max="3" width="15.140625" style="11" customWidth="1"/>
    <col min="4" max="4" width="13.5703125" style="11" customWidth="1"/>
    <col min="5" max="5" width="10.7109375" style="11" customWidth="1"/>
    <col min="6" max="6" width="15" style="11" customWidth="1"/>
    <col min="7" max="7" width="12.85546875" style="11" customWidth="1"/>
    <col min="8" max="8" width="20.28515625" style="11" customWidth="1"/>
    <col min="9" max="9" width="14.140625" style="11" customWidth="1"/>
    <col min="10" max="10" width="11.28515625" style="11" customWidth="1"/>
    <col min="11" max="11" width="11.5703125" style="11" customWidth="1"/>
    <col min="12" max="12" width="12.5703125" style="11" customWidth="1"/>
    <col min="13" max="16384" width="9.140625" style="11"/>
  </cols>
  <sheetData>
    <row r="1" spans="1:13" ht="20.25" customHeight="1" thickBot="1" x14ac:dyDescent="0.25">
      <c r="B1" s="105" t="s">
        <v>133</v>
      </c>
      <c r="C1" s="150"/>
      <c r="D1" s="151"/>
      <c r="E1" s="151"/>
      <c r="F1" s="151"/>
      <c r="G1" s="151"/>
      <c r="H1" s="151"/>
      <c r="M1" s="105" t="s">
        <v>133</v>
      </c>
    </row>
    <row r="2" spans="1:13" ht="19.5" customHeight="1" x14ac:dyDescent="0.2">
      <c r="B2" s="132" t="s">
        <v>137</v>
      </c>
      <c r="C2" s="133"/>
      <c r="D2" s="133"/>
      <c r="E2" s="133"/>
      <c r="F2" s="133"/>
      <c r="G2" s="133"/>
      <c r="H2" s="133"/>
      <c r="I2" s="133"/>
      <c r="J2" s="134"/>
    </row>
    <row r="3" spans="1:13" ht="19.5" thickBot="1" x14ac:dyDescent="0.25">
      <c r="B3" s="136" t="s">
        <v>98</v>
      </c>
      <c r="C3" s="137"/>
      <c r="D3" s="137"/>
      <c r="E3" s="137"/>
      <c r="F3" s="137"/>
      <c r="G3" s="137"/>
      <c r="H3" s="137"/>
      <c r="I3" s="137"/>
      <c r="J3" s="138"/>
    </row>
    <row r="4" spans="1:13" ht="15" customHeight="1" x14ac:dyDescent="0.25">
      <c r="A4" s="130" t="s">
        <v>99</v>
      </c>
      <c r="B4" s="131"/>
      <c r="C4" s="131"/>
      <c r="D4" s="131"/>
      <c r="E4" s="131"/>
      <c r="F4" s="131"/>
      <c r="G4" s="131"/>
      <c r="H4" s="131"/>
      <c r="I4" s="131"/>
      <c r="J4" s="131"/>
    </row>
    <row r="5" spans="1:13" ht="15" customHeight="1" x14ac:dyDescent="0.25">
      <c r="A5" s="128" t="s">
        <v>17</v>
      </c>
      <c r="B5" s="129"/>
      <c r="C5" s="129"/>
      <c r="D5" s="129"/>
      <c r="E5" s="129"/>
      <c r="F5" s="129"/>
      <c r="G5" s="129"/>
      <c r="H5" s="129"/>
      <c r="I5" s="129"/>
      <c r="J5" s="129"/>
    </row>
    <row r="6" spans="1:13" x14ac:dyDescent="0.2">
      <c r="H6" s="89" t="s">
        <v>116</v>
      </c>
      <c r="K6" s="89" t="s">
        <v>117</v>
      </c>
    </row>
    <row r="7" spans="1:13" ht="24.75" customHeight="1" x14ac:dyDescent="0.25">
      <c r="A7" s="113" t="s">
        <v>50</v>
      </c>
      <c r="B7" s="114"/>
      <c r="C7" s="116">
        <f>'hébergement n°1'!C7:F7</f>
        <v>0</v>
      </c>
      <c r="D7" s="117"/>
      <c r="E7" s="117"/>
      <c r="F7" s="117"/>
      <c r="H7" s="125" t="s">
        <v>3</v>
      </c>
      <c r="I7" s="114"/>
      <c r="K7" s="125" t="s">
        <v>48</v>
      </c>
      <c r="L7" s="114"/>
      <c r="M7" s="57" t="s">
        <v>100</v>
      </c>
    </row>
    <row r="8" spans="1:13" ht="24.75" customHeight="1" x14ac:dyDescent="0.25">
      <c r="A8" s="113" t="s">
        <v>51</v>
      </c>
      <c r="B8" s="114"/>
      <c r="C8" s="116">
        <f>'hébergement n°1'!C8:F8</f>
        <v>0</v>
      </c>
      <c r="D8" s="117"/>
      <c r="E8" s="117"/>
      <c r="F8" s="117"/>
      <c r="H8" s="126" t="s">
        <v>6</v>
      </c>
      <c r="I8" s="114"/>
      <c r="K8" s="112" t="s">
        <v>80</v>
      </c>
      <c r="L8" s="112" t="s">
        <v>92</v>
      </c>
      <c r="M8" s="107" t="s">
        <v>147</v>
      </c>
    </row>
    <row r="9" spans="1:13" ht="22.5" customHeight="1" x14ac:dyDescent="0.25">
      <c r="A9" s="113" t="s">
        <v>4</v>
      </c>
      <c r="B9" s="114"/>
      <c r="C9" s="116">
        <f>'hébergement n°1'!C9:F9</f>
        <v>0</v>
      </c>
      <c r="D9" s="117"/>
      <c r="E9" s="117"/>
      <c r="F9" s="117"/>
      <c r="H9" s="126" t="s">
        <v>7</v>
      </c>
      <c r="I9" s="114"/>
      <c r="K9" s="112"/>
      <c r="L9" s="112"/>
      <c r="M9" s="107"/>
    </row>
    <row r="10" spans="1:13" ht="21" customHeight="1" x14ac:dyDescent="0.25">
      <c r="A10" s="113" t="s">
        <v>118</v>
      </c>
      <c r="B10" s="114"/>
      <c r="C10" s="116">
        <f>'hébergement n°1'!C10:F10</f>
        <v>0</v>
      </c>
      <c r="D10" s="117"/>
      <c r="E10" s="117"/>
      <c r="F10" s="117"/>
      <c r="H10" s="115" t="s">
        <v>8</v>
      </c>
      <c r="I10" s="114"/>
      <c r="K10" s="112" t="s">
        <v>81</v>
      </c>
      <c r="L10" s="112" t="s">
        <v>93</v>
      </c>
      <c r="M10" s="107" t="s">
        <v>147</v>
      </c>
    </row>
    <row r="11" spans="1:13" ht="24.75" customHeight="1" x14ac:dyDescent="0.2">
      <c r="E11" s="5"/>
      <c r="F11" s="12"/>
      <c r="H11" s="114"/>
      <c r="I11" s="114"/>
      <c r="K11" s="112"/>
      <c r="L11" s="112"/>
      <c r="M11" s="107"/>
    </row>
    <row r="12" spans="1:13" ht="31.5" customHeight="1" x14ac:dyDescent="0.25">
      <c r="A12" s="135" t="s">
        <v>18</v>
      </c>
      <c r="B12" s="114"/>
      <c r="C12" s="139">
        <v>2</v>
      </c>
      <c r="D12" s="152"/>
      <c r="E12" s="152"/>
      <c r="F12" s="152"/>
      <c r="H12" s="115" t="s">
        <v>87</v>
      </c>
      <c r="I12" s="114"/>
      <c r="K12" s="112" t="s">
        <v>82</v>
      </c>
      <c r="L12" s="112" t="s">
        <v>94</v>
      </c>
      <c r="M12" s="107" t="s">
        <v>147</v>
      </c>
    </row>
    <row r="13" spans="1:13" ht="36" customHeight="1" x14ac:dyDescent="0.25">
      <c r="A13" s="113" t="s">
        <v>49</v>
      </c>
      <c r="B13" s="114"/>
      <c r="C13" s="116" t="s">
        <v>42</v>
      </c>
      <c r="D13" s="117"/>
      <c r="E13" s="117"/>
      <c r="F13" s="117"/>
      <c r="H13" s="114"/>
      <c r="I13" s="114"/>
      <c r="K13" s="112"/>
      <c r="L13" s="112"/>
      <c r="M13" s="107"/>
    </row>
    <row r="14" spans="1:13" ht="15.75" thickBot="1" x14ac:dyDescent="0.3">
      <c r="A14" s="113" t="s">
        <v>40</v>
      </c>
      <c r="B14" s="114"/>
      <c r="C14" s="118"/>
      <c r="D14" s="119"/>
      <c r="E14" s="119"/>
      <c r="F14" s="119"/>
      <c r="K14" s="112" t="s">
        <v>83</v>
      </c>
      <c r="L14" s="112" t="s">
        <v>95</v>
      </c>
      <c r="M14" s="107" t="s">
        <v>147</v>
      </c>
    </row>
    <row r="15" spans="1:13" ht="23.25" customHeight="1" thickBot="1" x14ac:dyDescent="0.3">
      <c r="A15" s="127" t="s">
        <v>41</v>
      </c>
      <c r="B15" s="114"/>
      <c r="C15" s="153" t="e">
        <f>VLOOKUP(C14,notice!A26:B33,2,FALSE)</f>
        <v>#N/A</v>
      </c>
      <c r="D15" s="154"/>
      <c r="E15" s="154"/>
      <c r="F15" s="155"/>
      <c r="G15" s="7"/>
      <c r="H15" s="7"/>
      <c r="I15" s="7"/>
      <c r="K15" s="112"/>
      <c r="L15" s="112"/>
      <c r="M15" s="107"/>
    </row>
    <row r="17" spans="1:13" ht="12" customHeight="1" x14ac:dyDescent="0.2">
      <c r="B17" s="112" t="s">
        <v>5</v>
      </c>
      <c r="C17" s="112"/>
      <c r="D17" s="123" t="s">
        <v>43</v>
      </c>
      <c r="E17" s="112" t="s">
        <v>0</v>
      </c>
      <c r="F17" s="112" t="s">
        <v>10</v>
      </c>
      <c r="G17" s="112" t="s">
        <v>9</v>
      </c>
      <c r="H17" s="112" t="s">
        <v>1</v>
      </c>
      <c r="I17" s="123" t="s">
        <v>88</v>
      </c>
      <c r="J17" s="149" t="s">
        <v>46</v>
      </c>
      <c r="K17" s="112" t="s">
        <v>90</v>
      </c>
      <c r="L17" s="112" t="s">
        <v>89</v>
      </c>
      <c r="M17" s="141" t="s">
        <v>91</v>
      </c>
    </row>
    <row r="18" spans="1:13" ht="52.5" customHeight="1" x14ac:dyDescent="0.2">
      <c r="A18" s="98"/>
      <c r="B18" s="84" t="s">
        <v>44</v>
      </c>
      <c r="C18" s="6" t="s">
        <v>45</v>
      </c>
      <c r="D18" s="124"/>
      <c r="E18" s="112"/>
      <c r="F18" s="112"/>
      <c r="G18" s="112"/>
      <c r="H18" s="112"/>
      <c r="I18" s="124"/>
      <c r="J18" s="149"/>
      <c r="K18" s="112"/>
      <c r="L18" s="112"/>
      <c r="M18" s="141"/>
    </row>
    <row r="19" spans="1:13" x14ac:dyDescent="0.2">
      <c r="A19" s="99"/>
      <c r="B19" s="63"/>
      <c r="C19" s="63"/>
      <c r="D19" s="64"/>
      <c r="E19" s="6">
        <f>C19-B19</f>
        <v>0</v>
      </c>
      <c r="F19" s="66"/>
      <c r="G19" s="66"/>
      <c r="H19" s="67"/>
      <c r="I19" s="37">
        <f>IF(E19=0,0,IF($C$14=notice!$A$26,MIN(ROUND(('2'!D19/'2'!E19/('2'!F19+'2'!G19)*3%),2),1.1),VLOOKUP($C$14,notice!$A$27:$B$33,2,FALSE)))</f>
        <v>0</v>
      </c>
      <c r="J19" s="73">
        <f>E19*F19</f>
        <v>0</v>
      </c>
      <c r="K19" s="74">
        <f>IF(I19&gt;1.1,1.1*J19,J19*I19)</f>
        <v>0</v>
      </c>
      <c r="L19" s="74">
        <f>K19*10/100</f>
        <v>0</v>
      </c>
      <c r="M19" s="75">
        <f>L19+K19</f>
        <v>0</v>
      </c>
    </row>
    <row r="20" spans="1:13" x14ac:dyDescent="0.2">
      <c r="A20" s="99"/>
      <c r="B20" s="63"/>
      <c r="C20" s="63"/>
      <c r="D20" s="64"/>
      <c r="E20" s="6">
        <f t="shared" ref="E20:E47" si="0">C20-B20</f>
        <v>0</v>
      </c>
      <c r="F20" s="66"/>
      <c r="G20" s="66"/>
      <c r="H20" s="67"/>
      <c r="I20" s="37">
        <f>IF(E20=0,0,IF($C$14=notice!$A$26,MIN(ROUND(('2'!D20/'2'!E20/('2'!F20+'2'!G20)*3%),2),1.1),VLOOKUP($C$14,notice!$A$27:$B$33,2,FALSE)))</f>
        <v>0</v>
      </c>
      <c r="J20" s="73">
        <f t="shared" ref="J20:J47" si="1">E20*F20</f>
        <v>0</v>
      </c>
      <c r="K20" s="74">
        <f t="shared" ref="K20:K47" si="2">IF(I20&gt;1.1,1.1*J20,J20*I20)</f>
        <v>0</v>
      </c>
      <c r="L20" s="74">
        <f t="shared" ref="L20:L47" si="3">K20*10/100</f>
        <v>0</v>
      </c>
      <c r="M20" s="75">
        <f t="shared" ref="M20:M47" si="4">L20+K20</f>
        <v>0</v>
      </c>
    </row>
    <row r="21" spans="1:13" x14ac:dyDescent="0.2">
      <c r="A21" s="99"/>
      <c r="B21" s="63"/>
      <c r="C21" s="63"/>
      <c r="D21" s="65"/>
      <c r="E21" s="6">
        <f t="shared" si="0"/>
        <v>0</v>
      </c>
      <c r="F21" s="66"/>
      <c r="G21" s="66"/>
      <c r="H21" s="67"/>
      <c r="I21" s="37">
        <f>IF(E21=0,0,IF($C$14=notice!$A$26,MIN(ROUND(('2'!D21/'2'!E21/('2'!F21+'2'!G21)*3%),2),1.1),VLOOKUP($C$14,notice!$A$27:$B$33,2,FALSE)))</f>
        <v>0</v>
      </c>
      <c r="J21" s="73">
        <f t="shared" si="1"/>
        <v>0</v>
      </c>
      <c r="K21" s="74">
        <f t="shared" si="2"/>
        <v>0</v>
      </c>
      <c r="L21" s="74">
        <f t="shared" si="3"/>
        <v>0</v>
      </c>
      <c r="M21" s="75">
        <f t="shared" si="4"/>
        <v>0</v>
      </c>
    </row>
    <row r="22" spans="1:13" x14ac:dyDescent="0.2">
      <c r="A22" s="99"/>
      <c r="B22" s="63"/>
      <c r="C22" s="63"/>
      <c r="D22" s="65"/>
      <c r="E22" s="6">
        <f t="shared" si="0"/>
        <v>0</v>
      </c>
      <c r="F22" s="66"/>
      <c r="G22" s="66"/>
      <c r="H22" s="67"/>
      <c r="I22" s="37">
        <f>IF(E22=0,0,IF($C$14=notice!$A$26,MIN(ROUND(('2'!D22/'2'!E22/('2'!F22+'2'!G22)*3%),2),1.1),VLOOKUP($C$14,notice!$A$27:$B$33,2,FALSE)))</f>
        <v>0</v>
      </c>
      <c r="J22" s="73">
        <f t="shared" si="1"/>
        <v>0</v>
      </c>
      <c r="K22" s="74">
        <f t="shared" si="2"/>
        <v>0</v>
      </c>
      <c r="L22" s="74">
        <f t="shared" si="3"/>
        <v>0</v>
      </c>
      <c r="M22" s="75">
        <f t="shared" si="4"/>
        <v>0</v>
      </c>
    </row>
    <row r="23" spans="1:13" x14ac:dyDescent="0.2">
      <c r="A23" s="99"/>
      <c r="B23" s="63"/>
      <c r="C23" s="63"/>
      <c r="D23" s="65"/>
      <c r="E23" s="6">
        <f t="shared" si="0"/>
        <v>0</v>
      </c>
      <c r="F23" s="66"/>
      <c r="G23" s="66"/>
      <c r="H23" s="67"/>
      <c r="I23" s="37">
        <f>IF(E23=0,0,IF($C$14=notice!$A$26,MIN(ROUND(('2'!D23/'2'!E23/('2'!F23+'2'!G23)*3%),2),1.1),VLOOKUP($C$14,notice!$A$27:$B$33,2,FALSE)))</f>
        <v>0</v>
      </c>
      <c r="J23" s="73">
        <f t="shared" si="1"/>
        <v>0</v>
      </c>
      <c r="K23" s="74">
        <f t="shared" si="2"/>
        <v>0</v>
      </c>
      <c r="L23" s="74">
        <f t="shared" si="3"/>
        <v>0</v>
      </c>
      <c r="M23" s="75">
        <f t="shared" si="4"/>
        <v>0</v>
      </c>
    </row>
    <row r="24" spans="1:13" x14ac:dyDescent="0.2">
      <c r="A24" s="99"/>
      <c r="B24" s="63"/>
      <c r="C24" s="63"/>
      <c r="D24" s="65"/>
      <c r="E24" s="6">
        <f t="shared" si="0"/>
        <v>0</v>
      </c>
      <c r="F24" s="66"/>
      <c r="G24" s="66"/>
      <c r="H24" s="67"/>
      <c r="I24" s="37">
        <f>IF(E24=0,0,IF($C$14=notice!$A$26,MIN(ROUND(('2'!D24/'2'!E24/('2'!F24+'2'!G24)*3%),2),1.1),VLOOKUP($C$14,notice!$A$27:$B$33,2,FALSE)))</f>
        <v>0</v>
      </c>
      <c r="J24" s="73">
        <f t="shared" si="1"/>
        <v>0</v>
      </c>
      <c r="K24" s="74">
        <f t="shared" si="2"/>
        <v>0</v>
      </c>
      <c r="L24" s="74">
        <f t="shared" si="3"/>
        <v>0</v>
      </c>
      <c r="M24" s="75">
        <f t="shared" si="4"/>
        <v>0</v>
      </c>
    </row>
    <row r="25" spans="1:13" x14ac:dyDescent="0.2">
      <c r="A25" s="99"/>
      <c r="B25" s="63"/>
      <c r="C25" s="63"/>
      <c r="D25" s="65"/>
      <c r="E25" s="6">
        <f t="shared" si="0"/>
        <v>0</v>
      </c>
      <c r="F25" s="66"/>
      <c r="G25" s="66"/>
      <c r="H25" s="67"/>
      <c r="I25" s="37">
        <f>IF(E25=0,0,IF($C$14=notice!$A$26,MIN(ROUND(('2'!D25/'2'!E25/('2'!F25+'2'!G25)*3%),2),1.1),VLOOKUP($C$14,notice!$A$27:$B$33,2,FALSE)))</f>
        <v>0</v>
      </c>
      <c r="J25" s="73">
        <f t="shared" si="1"/>
        <v>0</v>
      </c>
      <c r="K25" s="74">
        <f t="shared" si="2"/>
        <v>0</v>
      </c>
      <c r="L25" s="74">
        <f t="shared" si="3"/>
        <v>0</v>
      </c>
      <c r="M25" s="75">
        <f t="shared" si="4"/>
        <v>0</v>
      </c>
    </row>
    <row r="26" spans="1:13" x14ac:dyDescent="0.2">
      <c r="A26" s="99"/>
      <c r="B26" s="63"/>
      <c r="C26" s="63"/>
      <c r="D26" s="65"/>
      <c r="E26" s="6">
        <f t="shared" si="0"/>
        <v>0</v>
      </c>
      <c r="F26" s="66"/>
      <c r="G26" s="66"/>
      <c r="H26" s="67"/>
      <c r="I26" s="37">
        <f>IF(E26=0,0,IF($C$14=notice!$A$26,MIN(ROUND(('2'!D26/'2'!E26/('2'!F26+'2'!G26)*3%),2),1.1),VLOOKUP($C$14,notice!$A$27:$B$33,2,FALSE)))</f>
        <v>0</v>
      </c>
      <c r="J26" s="73">
        <f t="shared" si="1"/>
        <v>0</v>
      </c>
      <c r="K26" s="74">
        <f t="shared" si="2"/>
        <v>0</v>
      </c>
      <c r="L26" s="74">
        <f t="shared" si="3"/>
        <v>0</v>
      </c>
      <c r="M26" s="75">
        <f t="shared" si="4"/>
        <v>0</v>
      </c>
    </row>
    <row r="27" spans="1:13" x14ac:dyDescent="0.2">
      <c r="A27" s="99"/>
      <c r="B27" s="63"/>
      <c r="C27" s="63"/>
      <c r="D27" s="65"/>
      <c r="E27" s="6">
        <f t="shared" si="0"/>
        <v>0</v>
      </c>
      <c r="F27" s="66"/>
      <c r="G27" s="66"/>
      <c r="H27" s="67"/>
      <c r="I27" s="37">
        <f>IF(E27=0,0,IF($C$14=notice!$A$26,MIN(ROUND(('2'!D27/'2'!E27/('2'!F27+'2'!G27)*3%),2),1.1),VLOOKUP($C$14,notice!$A$27:$B$33,2,FALSE)))</f>
        <v>0</v>
      </c>
      <c r="J27" s="73">
        <f t="shared" si="1"/>
        <v>0</v>
      </c>
      <c r="K27" s="74">
        <f t="shared" si="2"/>
        <v>0</v>
      </c>
      <c r="L27" s="74">
        <f t="shared" si="3"/>
        <v>0</v>
      </c>
      <c r="M27" s="75">
        <f t="shared" si="4"/>
        <v>0</v>
      </c>
    </row>
    <row r="28" spans="1:13" x14ac:dyDescent="0.2">
      <c r="A28" s="99"/>
      <c r="B28" s="63"/>
      <c r="C28" s="63"/>
      <c r="D28" s="65"/>
      <c r="E28" s="6">
        <f t="shared" si="0"/>
        <v>0</v>
      </c>
      <c r="F28" s="66"/>
      <c r="G28" s="66"/>
      <c r="H28" s="67"/>
      <c r="I28" s="37">
        <f>IF(E28=0,0,IF($C$14=notice!$A$26,MIN(ROUND(('2'!D28/'2'!E28/('2'!F28+'2'!G28)*3%),2),1.1),VLOOKUP($C$14,notice!$A$27:$B$33,2,FALSE)))</f>
        <v>0</v>
      </c>
      <c r="J28" s="73">
        <f t="shared" si="1"/>
        <v>0</v>
      </c>
      <c r="K28" s="74">
        <f t="shared" si="2"/>
        <v>0</v>
      </c>
      <c r="L28" s="74">
        <f t="shared" si="3"/>
        <v>0</v>
      </c>
      <c r="M28" s="75">
        <f t="shared" si="4"/>
        <v>0</v>
      </c>
    </row>
    <row r="29" spans="1:13" x14ac:dyDescent="0.2">
      <c r="A29" s="99"/>
      <c r="B29" s="63"/>
      <c r="C29" s="63"/>
      <c r="D29" s="65"/>
      <c r="E29" s="6">
        <f t="shared" si="0"/>
        <v>0</v>
      </c>
      <c r="F29" s="66"/>
      <c r="G29" s="66"/>
      <c r="H29" s="67"/>
      <c r="I29" s="37">
        <f>IF(E29=0,0,IF($C$14=notice!$A$26,MIN(ROUND(('2'!D29/'2'!E29/('2'!F29+'2'!G29)*3%),2),1.1),VLOOKUP($C$14,notice!$A$27:$B$33,2,FALSE)))</f>
        <v>0</v>
      </c>
      <c r="J29" s="73">
        <f t="shared" si="1"/>
        <v>0</v>
      </c>
      <c r="K29" s="74">
        <f t="shared" si="2"/>
        <v>0</v>
      </c>
      <c r="L29" s="74">
        <f t="shared" si="3"/>
        <v>0</v>
      </c>
      <c r="M29" s="75">
        <f t="shared" si="4"/>
        <v>0</v>
      </c>
    </row>
    <row r="30" spans="1:13" x14ac:dyDescent="0.2">
      <c r="A30" s="99"/>
      <c r="B30" s="63"/>
      <c r="C30" s="63"/>
      <c r="D30" s="65"/>
      <c r="E30" s="6">
        <f t="shared" si="0"/>
        <v>0</v>
      </c>
      <c r="F30" s="66"/>
      <c r="G30" s="66"/>
      <c r="H30" s="67"/>
      <c r="I30" s="37">
        <f>IF(E30=0,0,IF($C$14=notice!$A$26,MIN(ROUND(('2'!D30/'2'!E30/('2'!F30+'2'!G30)*3%),2),1.1),VLOOKUP($C$14,notice!$A$27:$B$33,2,FALSE)))</f>
        <v>0</v>
      </c>
      <c r="J30" s="73">
        <f t="shared" si="1"/>
        <v>0</v>
      </c>
      <c r="K30" s="74">
        <f t="shared" si="2"/>
        <v>0</v>
      </c>
      <c r="L30" s="74">
        <f t="shared" si="3"/>
        <v>0</v>
      </c>
      <c r="M30" s="75">
        <f t="shared" si="4"/>
        <v>0</v>
      </c>
    </row>
    <row r="31" spans="1:13" x14ac:dyDescent="0.2">
      <c r="A31" s="99"/>
      <c r="B31" s="63"/>
      <c r="C31" s="63"/>
      <c r="D31" s="65"/>
      <c r="E31" s="6">
        <f t="shared" si="0"/>
        <v>0</v>
      </c>
      <c r="F31" s="66"/>
      <c r="G31" s="66"/>
      <c r="H31" s="67"/>
      <c r="I31" s="37">
        <f>IF(E31=0,0,IF($C$14=notice!$A$26,MIN(ROUND(('2'!D31/'2'!E31/('2'!F31+'2'!G31)*3%),2),1.1),VLOOKUP($C$14,notice!$A$27:$B$33,2,FALSE)))</f>
        <v>0</v>
      </c>
      <c r="J31" s="73">
        <f t="shared" si="1"/>
        <v>0</v>
      </c>
      <c r="K31" s="74">
        <f t="shared" si="2"/>
        <v>0</v>
      </c>
      <c r="L31" s="74">
        <f t="shared" si="3"/>
        <v>0</v>
      </c>
      <c r="M31" s="75">
        <f t="shared" si="4"/>
        <v>0</v>
      </c>
    </row>
    <row r="32" spans="1:13" x14ac:dyDescent="0.2">
      <c r="A32" s="99"/>
      <c r="B32" s="63"/>
      <c r="C32" s="63"/>
      <c r="D32" s="65"/>
      <c r="E32" s="6">
        <f t="shared" si="0"/>
        <v>0</v>
      </c>
      <c r="F32" s="66"/>
      <c r="G32" s="66"/>
      <c r="H32" s="67"/>
      <c r="I32" s="37">
        <f>IF(E32=0,0,IF($C$14=notice!$A$26,MIN(ROUND(('2'!D32/'2'!E32/('2'!F32+'2'!G32)*3%),2),1.1),VLOOKUP($C$14,notice!$A$27:$B$33,2,FALSE)))</f>
        <v>0</v>
      </c>
      <c r="J32" s="73">
        <f t="shared" si="1"/>
        <v>0</v>
      </c>
      <c r="K32" s="74">
        <f t="shared" si="2"/>
        <v>0</v>
      </c>
      <c r="L32" s="74">
        <f t="shared" si="3"/>
        <v>0</v>
      </c>
      <c r="M32" s="75">
        <f t="shared" si="4"/>
        <v>0</v>
      </c>
    </row>
    <row r="33" spans="1:13" x14ac:dyDescent="0.2">
      <c r="A33" s="99"/>
      <c r="B33" s="63"/>
      <c r="C33" s="63"/>
      <c r="D33" s="65"/>
      <c r="E33" s="6">
        <f t="shared" si="0"/>
        <v>0</v>
      </c>
      <c r="F33" s="66"/>
      <c r="G33" s="66"/>
      <c r="H33" s="67"/>
      <c r="I33" s="37">
        <f>IF(E33=0,0,IF($C$14=notice!$A$26,MIN(ROUND(('2'!D33/'2'!E33/('2'!F33+'2'!G33)*3%),2),1.1),VLOOKUP($C$14,notice!$A$27:$B$33,2,FALSE)))</f>
        <v>0</v>
      </c>
      <c r="J33" s="73">
        <f t="shared" si="1"/>
        <v>0</v>
      </c>
      <c r="K33" s="74">
        <f t="shared" si="2"/>
        <v>0</v>
      </c>
      <c r="L33" s="74">
        <f t="shared" si="3"/>
        <v>0</v>
      </c>
      <c r="M33" s="75">
        <f t="shared" si="4"/>
        <v>0</v>
      </c>
    </row>
    <row r="34" spans="1:13" ht="12.75" thickBot="1" x14ac:dyDescent="0.25">
      <c r="A34" s="99"/>
      <c r="B34" s="63"/>
      <c r="C34" s="63"/>
      <c r="D34" s="65"/>
      <c r="E34" s="6">
        <f t="shared" si="0"/>
        <v>0</v>
      </c>
      <c r="F34" s="66"/>
      <c r="G34" s="66"/>
      <c r="H34" s="67"/>
      <c r="I34" s="37">
        <f>IF(E34=0,0,IF($C$14=notice!$A$26,MIN(ROUND(('2'!D34/'2'!E34/('2'!F34+'2'!G34)*3%),2),1.1),VLOOKUP($C$14,notice!$A$27:$B$33,2,FALSE)))</f>
        <v>0</v>
      </c>
      <c r="J34" s="73">
        <f t="shared" si="1"/>
        <v>0</v>
      </c>
      <c r="K34" s="74">
        <f t="shared" si="2"/>
        <v>0</v>
      </c>
      <c r="L34" s="74">
        <f t="shared" si="3"/>
        <v>0</v>
      </c>
      <c r="M34" s="75">
        <f t="shared" si="4"/>
        <v>0</v>
      </c>
    </row>
    <row r="35" spans="1:13" x14ac:dyDescent="0.2">
      <c r="A35" s="99"/>
      <c r="B35" s="63"/>
      <c r="C35" s="63"/>
      <c r="D35" s="65"/>
      <c r="E35" s="6">
        <f t="shared" si="0"/>
        <v>0</v>
      </c>
      <c r="F35" s="66"/>
      <c r="G35" s="66"/>
      <c r="H35" s="67"/>
      <c r="I35" s="37">
        <f>IF(E35=0,0,IF($C$14=notice!$A$26,MIN(ROUND(('2'!D35/'2'!E35/('2'!F35+'2'!G35)*3%),2),1.1),VLOOKUP($C$14,notice!$A$27:$B$33,2,FALSE)))</f>
        <v>0</v>
      </c>
      <c r="J35" s="73">
        <f t="shared" si="1"/>
        <v>0</v>
      </c>
      <c r="K35" s="74">
        <f t="shared" si="2"/>
        <v>0</v>
      </c>
      <c r="L35" s="74">
        <f t="shared" si="3"/>
        <v>0</v>
      </c>
      <c r="M35" s="75">
        <f t="shared" si="4"/>
        <v>0</v>
      </c>
    </row>
    <row r="36" spans="1:13" x14ac:dyDescent="0.2">
      <c r="A36" s="99"/>
      <c r="B36" s="63"/>
      <c r="C36" s="63"/>
      <c r="D36" s="65"/>
      <c r="E36" s="6">
        <f t="shared" si="0"/>
        <v>0</v>
      </c>
      <c r="F36" s="66"/>
      <c r="G36" s="66"/>
      <c r="H36" s="67"/>
      <c r="I36" s="37">
        <f>IF(E36=0,0,IF($C$14=notice!$A$26,MIN(ROUND(('2'!D36/'2'!E36/('2'!F36+'2'!G36)*3%),2),1.1),VLOOKUP($C$14,notice!$A$27:$B$33,2,FALSE)))</f>
        <v>0</v>
      </c>
      <c r="J36" s="73">
        <f t="shared" si="1"/>
        <v>0</v>
      </c>
      <c r="K36" s="74">
        <f t="shared" si="2"/>
        <v>0</v>
      </c>
      <c r="L36" s="74">
        <f t="shared" si="3"/>
        <v>0</v>
      </c>
      <c r="M36" s="75">
        <f t="shared" si="4"/>
        <v>0</v>
      </c>
    </row>
    <row r="37" spans="1:13" x14ac:dyDescent="0.2">
      <c r="A37" s="99"/>
      <c r="B37" s="63"/>
      <c r="C37" s="63"/>
      <c r="D37" s="65"/>
      <c r="E37" s="6">
        <f t="shared" si="0"/>
        <v>0</v>
      </c>
      <c r="F37" s="66"/>
      <c r="G37" s="66"/>
      <c r="H37" s="67"/>
      <c r="I37" s="37">
        <f>IF(E37=0,0,IF($C$14=notice!$A$26,MIN(ROUND(('2'!D37/'2'!E37/('2'!F37+'2'!G37)*3%),2),1.1),VLOOKUP($C$14,notice!$A$27:$B$33,2,FALSE)))</f>
        <v>0</v>
      </c>
      <c r="J37" s="73">
        <f t="shared" si="1"/>
        <v>0</v>
      </c>
      <c r="K37" s="74">
        <f t="shared" si="2"/>
        <v>0</v>
      </c>
      <c r="L37" s="74">
        <f t="shared" si="3"/>
        <v>0</v>
      </c>
      <c r="M37" s="75">
        <f t="shared" si="4"/>
        <v>0</v>
      </c>
    </row>
    <row r="38" spans="1:13" x14ac:dyDescent="0.2">
      <c r="A38" s="99"/>
      <c r="B38" s="63"/>
      <c r="C38" s="63"/>
      <c r="D38" s="65"/>
      <c r="E38" s="6">
        <f t="shared" si="0"/>
        <v>0</v>
      </c>
      <c r="F38" s="66"/>
      <c r="G38" s="66"/>
      <c r="H38" s="67"/>
      <c r="I38" s="37">
        <f>IF(E38=0,0,IF($C$14=notice!$A$26,MIN(ROUND(('2'!D38/'2'!E38/('2'!F38+'2'!G38)*3%),2),1.1),VLOOKUP($C$14,notice!$A$27:$B$33,2,FALSE)))</f>
        <v>0</v>
      </c>
      <c r="J38" s="73">
        <f t="shared" si="1"/>
        <v>0</v>
      </c>
      <c r="K38" s="74">
        <f t="shared" si="2"/>
        <v>0</v>
      </c>
      <c r="L38" s="74">
        <f t="shared" si="3"/>
        <v>0</v>
      </c>
      <c r="M38" s="75">
        <f t="shared" si="4"/>
        <v>0</v>
      </c>
    </row>
    <row r="39" spans="1:13" x14ac:dyDescent="0.2">
      <c r="A39" s="99"/>
      <c r="B39" s="63"/>
      <c r="C39" s="63"/>
      <c r="D39" s="65"/>
      <c r="E39" s="6">
        <f t="shared" si="0"/>
        <v>0</v>
      </c>
      <c r="F39" s="66"/>
      <c r="G39" s="66"/>
      <c r="H39" s="67"/>
      <c r="I39" s="37">
        <f>IF(E39=0,0,IF($C$14=notice!$A$26,MIN(ROUND(('2'!D39/'2'!E39/('2'!F39+'2'!G39)*3%),2),1.1),VLOOKUP($C$14,notice!$A$27:$B$33,2,FALSE)))</f>
        <v>0</v>
      </c>
      <c r="J39" s="73">
        <f t="shared" si="1"/>
        <v>0</v>
      </c>
      <c r="K39" s="74">
        <f t="shared" si="2"/>
        <v>0</v>
      </c>
      <c r="L39" s="74">
        <f t="shared" si="3"/>
        <v>0</v>
      </c>
      <c r="M39" s="75">
        <f t="shared" si="4"/>
        <v>0</v>
      </c>
    </row>
    <row r="40" spans="1:13" x14ac:dyDescent="0.2">
      <c r="A40" s="99"/>
      <c r="B40" s="63"/>
      <c r="C40" s="63"/>
      <c r="D40" s="65"/>
      <c r="E40" s="6">
        <f t="shared" si="0"/>
        <v>0</v>
      </c>
      <c r="F40" s="66"/>
      <c r="G40" s="66"/>
      <c r="H40" s="67"/>
      <c r="I40" s="37">
        <f>IF(E40=0,0,IF($C$14=notice!$A$26,MIN(ROUND(('2'!D40/'2'!E40/('2'!F40+'2'!G40)*3%),2),1.1),VLOOKUP($C$14,notice!$A$27:$B$33,2,FALSE)))</f>
        <v>0</v>
      </c>
      <c r="J40" s="73">
        <f t="shared" si="1"/>
        <v>0</v>
      </c>
      <c r="K40" s="74">
        <f t="shared" si="2"/>
        <v>0</v>
      </c>
      <c r="L40" s="74">
        <f t="shared" si="3"/>
        <v>0</v>
      </c>
      <c r="M40" s="75">
        <f t="shared" si="4"/>
        <v>0</v>
      </c>
    </row>
    <row r="41" spans="1:13" x14ac:dyDescent="0.2">
      <c r="A41" s="99"/>
      <c r="B41" s="63"/>
      <c r="C41" s="63"/>
      <c r="D41" s="65"/>
      <c r="E41" s="6">
        <f t="shared" si="0"/>
        <v>0</v>
      </c>
      <c r="F41" s="66"/>
      <c r="G41" s="66"/>
      <c r="H41" s="67"/>
      <c r="I41" s="37">
        <f>IF(E41=0,0,IF($C$14=notice!$A$26,MIN(ROUND(('2'!D41/'2'!E41/('2'!F41+'2'!G41)*3%),2),1.1),VLOOKUP($C$14,notice!$A$27:$B$33,2,FALSE)))</f>
        <v>0</v>
      </c>
      <c r="J41" s="73">
        <f t="shared" si="1"/>
        <v>0</v>
      </c>
      <c r="K41" s="74">
        <f t="shared" si="2"/>
        <v>0</v>
      </c>
      <c r="L41" s="74">
        <f t="shared" si="3"/>
        <v>0</v>
      </c>
      <c r="M41" s="75">
        <f t="shared" si="4"/>
        <v>0</v>
      </c>
    </row>
    <row r="42" spans="1:13" x14ac:dyDescent="0.2">
      <c r="A42" s="99"/>
      <c r="B42" s="63"/>
      <c r="C42" s="63"/>
      <c r="D42" s="65"/>
      <c r="E42" s="6">
        <f t="shared" si="0"/>
        <v>0</v>
      </c>
      <c r="F42" s="66"/>
      <c r="G42" s="66"/>
      <c r="H42" s="67"/>
      <c r="I42" s="37">
        <f>IF(E42=0,0,IF($C$14=notice!$A$26,MIN(ROUND(('2'!D42/'2'!E42/('2'!F42+'2'!G42)*3%),2),1.1),VLOOKUP($C$14,notice!$A$27:$B$33,2,FALSE)))</f>
        <v>0</v>
      </c>
      <c r="J42" s="73">
        <f t="shared" si="1"/>
        <v>0</v>
      </c>
      <c r="K42" s="74">
        <f t="shared" si="2"/>
        <v>0</v>
      </c>
      <c r="L42" s="74">
        <f t="shared" si="3"/>
        <v>0</v>
      </c>
      <c r="M42" s="75">
        <f t="shared" si="4"/>
        <v>0</v>
      </c>
    </row>
    <row r="43" spans="1:13" x14ac:dyDescent="0.2">
      <c r="A43" s="99"/>
      <c r="B43" s="63"/>
      <c r="C43" s="63"/>
      <c r="D43" s="65"/>
      <c r="E43" s="6">
        <f t="shared" si="0"/>
        <v>0</v>
      </c>
      <c r="F43" s="66"/>
      <c r="G43" s="66"/>
      <c r="H43" s="67"/>
      <c r="I43" s="37">
        <f>IF(E43=0,0,IF($C$14=notice!$A$26,MIN(ROUND(('2'!D43/'2'!E43/('2'!F43+'2'!G43)*3%),2),1.1),VLOOKUP($C$14,notice!$A$27:$B$33,2,FALSE)))</f>
        <v>0</v>
      </c>
      <c r="J43" s="73">
        <f t="shared" si="1"/>
        <v>0</v>
      </c>
      <c r="K43" s="74">
        <f t="shared" si="2"/>
        <v>0</v>
      </c>
      <c r="L43" s="74">
        <f t="shared" si="3"/>
        <v>0</v>
      </c>
      <c r="M43" s="75">
        <f t="shared" si="4"/>
        <v>0</v>
      </c>
    </row>
    <row r="44" spans="1:13" x14ac:dyDescent="0.2">
      <c r="A44" s="99"/>
      <c r="B44" s="63"/>
      <c r="C44" s="63"/>
      <c r="D44" s="65"/>
      <c r="E44" s="6">
        <f t="shared" si="0"/>
        <v>0</v>
      </c>
      <c r="F44" s="66"/>
      <c r="G44" s="66"/>
      <c r="H44" s="67"/>
      <c r="I44" s="37">
        <f>IF(E44=0,0,IF($C$14=notice!$A$26,MIN(ROUND(('2'!D44/'2'!E44/('2'!F44+'2'!G44)*3%),2),1.1),VLOOKUP($C$14,notice!$A$27:$B$33,2,FALSE)))</f>
        <v>0</v>
      </c>
      <c r="J44" s="73">
        <f t="shared" si="1"/>
        <v>0</v>
      </c>
      <c r="K44" s="74">
        <f t="shared" si="2"/>
        <v>0</v>
      </c>
      <c r="L44" s="74">
        <f t="shared" si="3"/>
        <v>0</v>
      </c>
      <c r="M44" s="75">
        <f t="shared" si="4"/>
        <v>0</v>
      </c>
    </row>
    <row r="45" spans="1:13" x14ac:dyDescent="0.2">
      <c r="A45" s="99"/>
      <c r="B45" s="63"/>
      <c r="C45" s="63"/>
      <c r="D45" s="65"/>
      <c r="E45" s="6">
        <f t="shared" si="0"/>
        <v>0</v>
      </c>
      <c r="F45" s="66"/>
      <c r="G45" s="66"/>
      <c r="H45" s="67"/>
      <c r="I45" s="37">
        <f>IF(E45=0,0,IF($C$14=notice!$A$26,MIN(ROUND(('2'!D45/'2'!E45/('2'!F45+'2'!G45)*3%),2),1.1),VLOOKUP($C$14,notice!$A$27:$B$33,2,FALSE)))</f>
        <v>0</v>
      </c>
      <c r="J45" s="73">
        <f t="shared" si="1"/>
        <v>0</v>
      </c>
      <c r="K45" s="74">
        <f t="shared" si="2"/>
        <v>0</v>
      </c>
      <c r="L45" s="74">
        <f t="shared" si="3"/>
        <v>0</v>
      </c>
      <c r="M45" s="75">
        <f t="shared" si="4"/>
        <v>0</v>
      </c>
    </row>
    <row r="46" spans="1:13" x14ac:dyDescent="0.2">
      <c r="A46" s="99"/>
      <c r="B46" s="63"/>
      <c r="C46" s="63"/>
      <c r="D46" s="65"/>
      <c r="E46" s="6">
        <f t="shared" si="0"/>
        <v>0</v>
      </c>
      <c r="F46" s="66"/>
      <c r="G46" s="66"/>
      <c r="H46" s="67"/>
      <c r="I46" s="37">
        <f>IF(E46=0,0,IF($C$14=notice!$A$26,MIN(ROUND(('2'!D46/'2'!E46/('2'!F46+'2'!G46)*3%),2),1.1),VLOOKUP($C$14,notice!$A$27:$B$33,2,FALSE)))</f>
        <v>0</v>
      </c>
      <c r="J46" s="73">
        <f t="shared" si="1"/>
        <v>0</v>
      </c>
      <c r="K46" s="74">
        <f t="shared" si="2"/>
        <v>0</v>
      </c>
      <c r="L46" s="74">
        <f t="shared" si="3"/>
        <v>0</v>
      </c>
      <c r="M46" s="75">
        <f t="shared" si="4"/>
        <v>0</v>
      </c>
    </row>
    <row r="47" spans="1:13" ht="12.75" thickBot="1" x14ac:dyDescent="0.25">
      <c r="A47" s="99"/>
      <c r="B47" s="63"/>
      <c r="C47" s="63"/>
      <c r="D47" s="65"/>
      <c r="E47" s="6">
        <f t="shared" si="0"/>
        <v>0</v>
      </c>
      <c r="F47" s="66"/>
      <c r="G47" s="66"/>
      <c r="H47" s="67"/>
      <c r="I47" s="37">
        <f>IF(E47=0,0,IF($C$14=notice!$A$26,MIN(ROUND(('2'!D47/'2'!E47/('2'!F47+'2'!G47)*3%),2),1.1),VLOOKUP($C$14,notice!$A$27:$B$33,2,FALSE)))</f>
        <v>0</v>
      </c>
      <c r="J47" s="73">
        <f t="shared" si="1"/>
        <v>0</v>
      </c>
      <c r="K47" s="74">
        <f t="shared" si="2"/>
        <v>0</v>
      </c>
      <c r="L47" s="74">
        <f t="shared" si="3"/>
        <v>0</v>
      </c>
      <c r="M47" s="75">
        <f t="shared" si="4"/>
        <v>0</v>
      </c>
    </row>
    <row r="48" spans="1:13" ht="19.5" thickBot="1" x14ac:dyDescent="0.35">
      <c r="B48" s="108" t="s">
        <v>11</v>
      </c>
      <c r="C48" s="111"/>
      <c r="D48" s="110"/>
      <c r="E48" s="14">
        <f>SUM(E19:E47)</f>
        <v>0</v>
      </c>
      <c r="F48" s="14">
        <f>SUM(F19:F47)</f>
        <v>0</v>
      </c>
      <c r="G48" s="14">
        <f>SUM(G19:G47)</f>
        <v>0</v>
      </c>
      <c r="H48" s="19"/>
      <c r="I48" s="19"/>
      <c r="J48" s="14">
        <f>SUM(J19:J47)</f>
        <v>0</v>
      </c>
      <c r="K48" s="35">
        <f>SUM(K19:K47)</f>
        <v>0</v>
      </c>
      <c r="L48" s="35">
        <f>SUM(L19:L47)</f>
        <v>0</v>
      </c>
      <c r="M48" s="35">
        <f>SUM(M19:M47)</f>
        <v>0</v>
      </c>
    </row>
    <row r="49" spans="2:13" ht="15.75" thickBot="1" x14ac:dyDescent="0.25">
      <c r="B49" s="108" t="s">
        <v>47</v>
      </c>
      <c r="C49" s="109"/>
      <c r="D49" s="109"/>
      <c r="E49" s="110"/>
      <c r="F49" s="148">
        <f>F48+G48</f>
        <v>0</v>
      </c>
      <c r="G49" s="110"/>
      <c r="H49" s="15"/>
      <c r="I49" s="15"/>
      <c r="J49" s="18"/>
      <c r="K49" s="17"/>
    </row>
    <row r="50" spans="2:13" ht="15.75" customHeight="1" thickBot="1" x14ac:dyDescent="0.35">
      <c r="B50" s="100">
        <f>C7</f>
        <v>0</v>
      </c>
      <c r="C50" s="10"/>
      <c r="D50" s="10"/>
      <c r="E50" s="10"/>
      <c r="F50" s="146" t="s">
        <v>96</v>
      </c>
      <c r="G50" s="147"/>
      <c r="H50" s="143"/>
      <c r="I50" s="143"/>
      <c r="J50" s="143"/>
      <c r="K50" s="76">
        <f>K48</f>
        <v>0</v>
      </c>
      <c r="M50" s="88" t="str">
        <f>M1</f>
        <v>Annexe  2-1</v>
      </c>
    </row>
    <row r="51" spans="2:13" ht="33.75" customHeight="1" thickBot="1" x14ac:dyDescent="0.35">
      <c r="B51" s="100">
        <f>C14</f>
        <v>0</v>
      </c>
      <c r="C51" s="10"/>
      <c r="D51" s="10"/>
      <c r="E51" s="10"/>
      <c r="F51" s="142" t="s">
        <v>97</v>
      </c>
      <c r="G51" s="143"/>
      <c r="H51" s="143"/>
      <c r="I51" s="143"/>
      <c r="J51" s="143"/>
      <c r="K51" s="76">
        <f>L48</f>
        <v>0</v>
      </c>
    </row>
    <row r="52" spans="2:13" ht="34.5" customHeight="1" thickBot="1" x14ac:dyDescent="0.4">
      <c r="B52" s="100">
        <f>C10</f>
        <v>0</v>
      </c>
      <c r="C52" s="10"/>
      <c r="D52" s="10"/>
      <c r="E52" s="10"/>
      <c r="F52" s="144" t="s">
        <v>134</v>
      </c>
      <c r="G52" s="145"/>
      <c r="H52" s="145"/>
      <c r="I52" s="145"/>
      <c r="J52" s="145"/>
      <c r="K52" s="77">
        <f>K50+K51</f>
        <v>0</v>
      </c>
    </row>
  </sheetData>
  <sheetProtection algorithmName="SHA-512" hashValue="21nKPrg73Ia12S+v6W4UgK59yQSHgVz3ImD9dZvcPG/GH21JmOiDnttsTwz5Gm12oHJRX14hTO5wtGKxMQw8/w==" saltValue="37l7OA8bdFOmGmD81CIw6A==" spinCount="100000" sheet="1" objects="1" scenarios="1"/>
  <mergeCells count="56">
    <mergeCell ref="M17:M18"/>
    <mergeCell ref="F51:J51"/>
    <mergeCell ref="F52:J52"/>
    <mergeCell ref="K7:L7"/>
    <mergeCell ref="K8:K9"/>
    <mergeCell ref="L8:L9"/>
    <mergeCell ref="H17:H18"/>
    <mergeCell ref="K14:K15"/>
    <mergeCell ref="K10:K11"/>
    <mergeCell ref="L17:L18"/>
    <mergeCell ref="F50:J50"/>
    <mergeCell ref="L10:L11"/>
    <mergeCell ref="F17:F18"/>
    <mergeCell ref="G17:G18"/>
    <mergeCell ref="I17:I18"/>
    <mergeCell ref="J17:J18"/>
    <mergeCell ref="A10:B10"/>
    <mergeCell ref="C10:F10"/>
    <mergeCell ref="H10:I11"/>
    <mergeCell ref="A8:B8"/>
    <mergeCell ref="C8:F8"/>
    <mergeCell ref="H8:I8"/>
    <mergeCell ref="A9:B9"/>
    <mergeCell ref="C9:F9"/>
    <mergeCell ref="H9:I9"/>
    <mergeCell ref="K17:K18"/>
    <mergeCell ref="A12:B12"/>
    <mergeCell ref="A13:B13"/>
    <mergeCell ref="C13:F13"/>
    <mergeCell ref="K12:K13"/>
    <mergeCell ref="D17:D18"/>
    <mergeCell ref="E17:E18"/>
    <mergeCell ref="A15:B15"/>
    <mergeCell ref="B48:D48"/>
    <mergeCell ref="B49:E49"/>
    <mergeCell ref="F49:G49"/>
    <mergeCell ref="A14:B14"/>
    <mergeCell ref="C14:F14"/>
    <mergeCell ref="C15:F15"/>
    <mergeCell ref="B17:C17"/>
    <mergeCell ref="C1:H1"/>
    <mergeCell ref="M8:M9"/>
    <mergeCell ref="M10:M11"/>
    <mergeCell ref="M12:M13"/>
    <mergeCell ref="M14:M15"/>
    <mergeCell ref="L14:L15"/>
    <mergeCell ref="L12:L13"/>
    <mergeCell ref="C12:F12"/>
    <mergeCell ref="H12:I13"/>
    <mergeCell ref="B3:J3"/>
    <mergeCell ref="A4:J4"/>
    <mergeCell ref="A5:J5"/>
    <mergeCell ref="B2:J2"/>
    <mergeCell ref="A7:B7"/>
    <mergeCell ref="C7:F7"/>
    <mergeCell ref="H7:I7"/>
  </mergeCells>
  <phoneticPr fontId="44" type="noConversion"/>
  <pageMargins left="0.70866141732283472" right="0.70866141732283472" top="0.15748031496062992" bottom="0.15748031496062992" header="0.31496062992125984" footer="0.31496062992125984"/>
  <pageSetup paperSize="9" scale="75" fitToHeight="0" orientation="landscape" r:id="rId1"/>
  <ignoredErrors>
    <ignoredError sqref="C7:F10" unlockedFormula="1"/>
  </ignoredErrors>
  <legacyDrawing r:id="rId2"/>
  <extLst>
    <ext xmlns:x14="http://schemas.microsoft.com/office/spreadsheetml/2009/9/main" uri="{CCE6A557-97BC-4b89-ADB6-D9C93CAAB3DF}">
      <x14:dataValidations xmlns:xm="http://schemas.microsoft.com/office/excel/2006/main" xWindow="538" yWindow="298" count="2">
        <x14:dataValidation type="list" errorStyle="warning" showInputMessage="1" showErrorMessage="1" errorTitle="incomplet" error="obligatoire" promptTitle="classement" prompt="sélectionnez votre classement" xr:uid="{00000000-0002-0000-0200-000000000000}">
          <x14:formula1>
            <xm:f>notice!$A$26:$A$33</xm:f>
          </x14:formula1>
          <xm:sqref>C14:F14</xm:sqref>
        </x14:dataValidation>
        <x14:dataValidation type="list" allowBlank="1" showInputMessage="1" showErrorMessage="1" xr:uid="{00000000-0002-0000-0200-000001000000}">
          <x14:formula1>
            <xm:f>notice!$A$43:$A$46</xm:f>
          </x14:formula1>
          <xm:sqref>H19:H47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M52"/>
  <sheetViews>
    <sheetView zoomScaleNormal="100" workbookViewId="0">
      <selection activeCell="M8" sqref="M8:M15"/>
    </sheetView>
  </sheetViews>
  <sheetFormatPr baseColWidth="10" defaultColWidth="9.140625" defaultRowHeight="12" x14ac:dyDescent="0.2"/>
  <cols>
    <col min="1" max="1" width="10.5703125" style="11" customWidth="1"/>
    <col min="2" max="2" width="17.42578125" style="10" customWidth="1"/>
    <col min="3" max="3" width="15.140625" style="11" customWidth="1"/>
    <col min="4" max="4" width="13.5703125" style="11" customWidth="1"/>
    <col min="5" max="5" width="10.7109375" style="11" customWidth="1"/>
    <col min="6" max="6" width="15" style="11" customWidth="1"/>
    <col min="7" max="7" width="12.85546875" style="11" customWidth="1"/>
    <col min="8" max="8" width="20.28515625" style="11" customWidth="1"/>
    <col min="9" max="9" width="14.140625" style="11" customWidth="1"/>
    <col min="10" max="10" width="11.28515625" style="11" customWidth="1"/>
    <col min="11" max="11" width="11.5703125" style="11" customWidth="1"/>
    <col min="12" max="12" width="12.5703125" style="11" customWidth="1"/>
    <col min="13" max="16384" width="9.140625" style="11"/>
  </cols>
  <sheetData>
    <row r="1" spans="1:13" ht="20.25" customHeight="1" thickBot="1" x14ac:dyDescent="0.3">
      <c r="B1" s="105" t="s">
        <v>133</v>
      </c>
      <c r="C1" s="156"/>
      <c r="D1" s="157"/>
      <c r="E1" s="157"/>
      <c r="F1" s="157"/>
      <c r="G1" s="157"/>
      <c r="H1" s="157"/>
      <c r="M1" s="105" t="s">
        <v>133</v>
      </c>
    </row>
    <row r="2" spans="1:13" ht="19.5" customHeight="1" x14ac:dyDescent="0.2">
      <c r="B2" s="132" t="s">
        <v>137</v>
      </c>
      <c r="C2" s="133"/>
      <c r="D2" s="133"/>
      <c r="E2" s="133"/>
      <c r="F2" s="133"/>
      <c r="G2" s="133"/>
      <c r="H2" s="133"/>
      <c r="I2" s="133"/>
      <c r="J2" s="134"/>
    </row>
    <row r="3" spans="1:13" ht="19.5" thickBot="1" x14ac:dyDescent="0.25">
      <c r="B3" s="136" t="s">
        <v>98</v>
      </c>
      <c r="C3" s="137"/>
      <c r="D3" s="137"/>
      <c r="E3" s="137"/>
      <c r="F3" s="137"/>
      <c r="G3" s="137"/>
      <c r="H3" s="137"/>
      <c r="I3" s="137"/>
      <c r="J3" s="138"/>
    </row>
    <row r="4" spans="1:13" ht="15" customHeight="1" x14ac:dyDescent="0.25">
      <c r="A4" s="130" t="s">
        <v>99</v>
      </c>
      <c r="B4" s="131"/>
      <c r="C4" s="131"/>
      <c r="D4" s="131"/>
      <c r="E4" s="131"/>
      <c r="F4" s="131"/>
      <c r="G4" s="131"/>
      <c r="H4" s="131"/>
      <c r="I4" s="131"/>
      <c r="J4" s="131"/>
    </row>
    <row r="5" spans="1:13" ht="15" customHeight="1" x14ac:dyDescent="0.25">
      <c r="A5" s="128" t="s">
        <v>17</v>
      </c>
      <c r="B5" s="129"/>
      <c r="C5" s="129"/>
      <c r="D5" s="129"/>
      <c r="E5" s="129"/>
      <c r="F5" s="129"/>
      <c r="G5" s="129"/>
      <c r="H5" s="129"/>
      <c r="I5" s="129"/>
      <c r="J5" s="129"/>
    </row>
    <row r="6" spans="1:13" x14ac:dyDescent="0.2">
      <c r="H6" s="89" t="s">
        <v>116</v>
      </c>
      <c r="K6" s="89" t="s">
        <v>117</v>
      </c>
    </row>
    <row r="7" spans="1:13" ht="24.75" customHeight="1" x14ac:dyDescent="0.25">
      <c r="A7" s="113" t="s">
        <v>50</v>
      </c>
      <c r="B7" s="114"/>
      <c r="C7" s="116">
        <f>'hébergement n°1'!C7:F7</f>
        <v>0</v>
      </c>
      <c r="D7" s="117"/>
      <c r="E7" s="117"/>
      <c r="F7" s="117"/>
      <c r="H7" s="125" t="s">
        <v>3</v>
      </c>
      <c r="I7" s="114"/>
      <c r="K7" s="125" t="s">
        <v>48</v>
      </c>
      <c r="L7" s="114"/>
      <c r="M7" s="57" t="s">
        <v>100</v>
      </c>
    </row>
    <row r="8" spans="1:13" ht="24.75" customHeight="1" x14ac:dyDescent="0.25">
      <c r="A8" s="113" t="s">
        <v>51</v>
      </c>
      <c r="B8" s="114"/>
      <c r="C8" s="116">
        <f>'hébergement n°1'!C8:F8</f>
        <v>0</v>
      </c>
      <c r="D8" s="117"/>
      <c r="E8" s="117"/>
      <c r="F8" s="117"/>
      <c r="H8" s="126" t="s">
        <v>6</v>
      </c>
      <c r="I8" s="114"/>
      <c r="K8" s="112" t="s">
        <v>80</v>
      </c>
      <c r="L8" s="112" t="s">
        <v>92</v>
      </c>
      <c r="M8" s="107" t="s">
        <v>147</v>
      </c>
    </row>
    <row r="9" spans="1:13" ht="22.5" customHeight="1" x14ac:dyDescent="0.25">
      <c r="A9" s="113" t="s">
        <v>4</v>
      </c>
      <c r="B9" s="114"/>
      <c r="C9" s="116">
        <f>'hébergement n°1'!C9:F9</f>
        <v>0</v>
      </c>
      <c r="D9" s="117"/>
      <c r="E9" s="117"/>
      <c r="F9" s="117"/>
      <c r="H9" s="126" t="s">
        <v>7</v>
      </c>
      <c r="I9" s="114"/>
      <c r="K9" s="112"/>
      <c r="L9" s="112"/>
      <c r="M9" s="107"/>
    </row>
    <row r="10" spans="1:13" ht="21" customHeight="1" x14ac:dyDescent="0.25">
      <c r="A10" s="113" t="s">
        <v>118</v>
      </c>
      <c r="B10" s="114"/>
      <c r="C10" s="116">
        <f>'hébergement n°1'!C10:F10</f>
        <v>0</v>
      </c>
      <c r="D10" s="117"/>
      <c r="E10" s="117"/>
      <c r="F10" s="117"/>
      <c r="H10" s="115" t="s">
        <v>8</v>
      </c>
      <c r="I10" s="114"/>
      <c r="K10" s="112" t="s">
        <v>81</v>
      </c>
      <c r="L10" s="112" t="s">
        <v>93</v>
      </c>
      <c r="M10" s="107" t="s">
        <v>148</v>
      </c>
    </row>
    <row r="11" spans="1:13" ht="24.75" customHeight="1" x14ac:dyDescent="0.2">
      <c r="E11" s="5"/>
      <c r="F11" s="12"/>
      <c r="H11" s="114"/>
      <c r="I11" s="114"/>
      <c r="K11" s="112"/>
      <c r="L11" s="112"/>
      <c r="M11" s="107"/>
    </row>
    <row r="12" spans="1:13" ht="31.5" customHeight="1" x14ac:dyDescent="0.25">
      <c r="A12" s="135" t="s">
        <v>18</v>
      </c>
      <c r="B12" s="114"/>
      <c r="C12" s="158" t="s">
        <v>19</v>
      </c>
      <c r="D12" s="117"/>
      <c r="E12" s="117"/>
      <c r="F12" s="117"/>
      <c r="H12" s="115" t="s">
        <v>87</v>
      </c>
      <c r="I12" s="114"/>
      <c r="K12" s="112" t="s">
        <v>82</v>
      </c>
      <c r="L12" s="112" t="s">
        <v>94</v>
      </c>
      <c r="M12" s="107" t="s">
        <v>149</v>
      </c>
    </row>
    <row r="13" spans="1:13" ht="36" customHeight="1" x14ac:dyDescent="0.25">
      <c r="A13" s="113" t="s">
        <v>49</v>
      </c>
      <c r="B13" s="114"/>
      <c r="C13" s="116" t="s">
        <v>42</v>
      </c>
      <c r="D13" s="117"/>
      <c r="E13" s="117"/>
      <c r="F13" s="117"/>
      <c r="H13" s="114"/>
      <c r="I13" s="114"/>
      <c r="K13" s="112"/>
      <c r="L13" s="112"/>
      <c r="M13" s="107"/>
    </row>
    <row r="14" spans="1:13" ht="15.75" thickBot="1" x14ac:dyDescent="0.3">
      <c r="A14" s="113" t="s">
        <v>40</v>
      </c>
      <c r="B14" s="114"/>
      <c r="C14" s="118"/>
      <c r="D14" s="119"/>
      <c r="E14" s="119"/>
      <c r="F14" s="119"/>
      <c r="K14" s="112" t="s">
        <v>83</v>
      </c>
      <c r="L14" s="112" t="s">
        <v>95</v>
      </c>
      <c r="M14" s="107" t="s">
        <v>150</v>
      </c>
    </row>
    <row r="15" spans="1:13" ht="23.25" customHeight="1" thickBot="1" x14ac:dyDescent="0.3">
      <c r="A15" s="127" t="s">
        <v>41</v>
      </c>
      <c r="B15" s="114"/>
      <c r="C15" s="120" t="e">
        <f>VLOOKUP(C14,notice!A26:B33,2,FALSE)</f>
        <v>#N/A</v>
      </c>
      <c r="D15" s="121"/>
      <c r="E15" s="121"/>
      <c r="F15" s="122"/>
      <c r="G15" s="7"/>
      <c r="H15" s="7"/>
      <c r="I15" s="7"/>
      <c r="K15" s="112"/>
      <c r="L15" s="112"/>
      <c r="M15" s="107"/>
    </row>
    <row r="17" spans="1:13" ht="12" customHeight="1" x14ac:dyDescent="0.2">
      <c r="B17" s="112" t="s">
        <v>5</v>
      </c>
      <c r="C17" s="112"/>
      <c r="D17" s="123" t="s">
        <v>43</v>
      </c>
      <c r="E17" s="112" t="s">
        <v>0</v>
      </c>
      <c r="F17" s="112" t="s">
        <v>10</v>
      </c>
      <c r="G17" s="112" t="s">
        <v>9</v>
      </c>
      <c r="H17" s="112" t="s">
        <v>1</v>
      </c>
      <c r="I17" s="123" t="s">
        <v>88</v>
      </c>
      <c r="J17" s="149" t="s">
        <v>46</v>
      </c>
      <c r="K17" s="112" t="s">
        <v>90</v>
      </c>
      <c r="L17" s="112" t="s">
        <v>89</v>
      </c>
      <c r="M17" s="141" t="s">
        <v>91</v>
      </c>
    </row>
    <row r="18" spans="1:13" ht="52.5" customHeight="1" x14ac:dyDescent="0.2">
      <c r="A18" s="98"/>
      <c r="B18" s="84" t="s">
        <v>44</v>
      </c>
      <c r="C18" s="6" t="s">
        <v>45</v>
      </c>
      <c r="D18" s="124"/>
      <c r="E18" s="112"/>
      <c r="F18" s="112"/>
      <c r="G18" s="112"/>
      <c r="H18" s="112"/>
      <c r="I18" s="124"/>
      <c r="J18" s="149"/>
      <c r="K18" s="112"/>
      <c r="L18" s="112"/>
      <c r="M18" s="141"/>
    </row>
    <row r="19" spans="1:13" x14ac:dyDescent="0.2">
      <c r="A19" s="99"/>
      <c r="B19" s="63"/>
      <c r="C19" s="63"/>
      <c r="D19" s="64"/>
      <c r="E19" s="6">
        <f>C19-B19</f>
        <v>0</v>
      </c>
      <c r="F19" s="66"/>
      <c r="G19" s="66"/>
      <c r="H19" s="67"/>
      <c r="I19" s="37">
        <f>IF(E19=0,0,IF($C$14=notice!$A$26,MIN(ROUND(('3'!D19/'3'!E19/('3'!F19+'3'!G19)*3%),2),1.1),VLOOKUP($C$14,notice!$A$27:$B$33,2,FALSE)))</f>
        <v>0</v>
      </c>
      <c r="J19" s="73">
        <f>E19*F19</f>
        <v>0</v>
      </c>
      <c r="K19" s="74">
        <f>IF(I19&gt;1.1,1.1*J19,J19*I19)</f>
        <v>0</v>
      </c>
      <c r="L19" s="74">
        <f>K19*10/100</f>
        <v>0</v>
      </c>
      <c r="M19" s="75">
        <f>L19+K19</f>
        <v>0</v>
      </c>
    </row>
    <row r="20" spans="1:13" x14ac:dyDescent="0.2">
      <c r="A20" s="99"/>
      <c r="B20" s="63"/>
      <c r="C20" s="63"/>
      <c r="D20" s="64"/>
      <c r="E20" s="6">
        <f t="shared" ref="E20:E47" si="0">C20-B20</f>
        <v>0</v>
      </c>
      <c r="F20" s="66"/>
      <c r="G20" s="66"/>
      <c r="H20" s="67"/>
      <c r="I20" s="37">
        <f>IF(E20=0,0,IF($C$14=notice!$A$26,MIN(ROUND(('3'!D20/'3'!E20/('3'!F20+'3'!G20)*3%),2),1.1),VLOOKUP($C$14,notice!$A$27:$B$33,2,FALSE)))</f>
        <v>0</v>
      </c>
      <c r="J20" s="73">
        <f t="shared" ref="J20:J47" si="1">E20*F20</f>
        <v>0</v>
      </c>
      <c r="K20" s="74">
        <f t="shared" ref="K20:K47" si="2">IF(I20&gt;1.1,1.1*J20,J20*I20)</f>
        <v>0</v>
      </c>
      <c r="L20" s="74">
        <f t="shared" ref="L20:L47" si="3">K20*10/100</f>
        <v>0</v>
      </c>
      <c r="M20" s="75">
        <f t="shared" ref="M20:M47" si="4">L20+K20</f>
        <v>0</v>
      </c>
    </row>
    <row r="21" spans="1:13" x14ac:dyDescent="0.2">
      <c r="A21" s="99"/>
      <c r="B21" s="63"/>
      <c r="C21" s="63"/>
      <c r="D21" s="65"/>
      <c r="E21" s="6">
        <f t="shared" si="0"/>
        <v>0</v>
      </c>
      <c r="F21" s="66"/>
      <c r="G21" s="66"/>
      <c r="H21" s="67"/>
      <c r="I21" s="37">
        <f>IF(E21=0,0,IF($C$14=notice!$A$26,MIN(ROUND(('3'!D21/'3'!E21/('3'!F21+'3'!G21)*3%),2),1.1),VLOOKUP($C$14,notice!$A$27:$B$33,2,FALSE)))</f>
        <v>0</v>
      </c>
      <c r="J21" s="73">
        <f t="shared" si="1"/>
        <v>0</v>
      </c>
      <c r="K21" s="74">
        <f t="shared" si="2"/>
        <v>0</v>
      </c>
      <c r="L21" s="74">
        <f t="shared" si="3"/>
        <v>0</v>
      </c>
      <c r="M21" s="75">
        <f t="shared" si="4"/>
        <v>0</v>
      </c>
    </row>
    <row r="22" spans="1:13" x14ac:dyDescent="0.2">
      <c r="A22" s="99"/>
      <c r="B22" s="63"/>
      <c r="C22" s="63"/>
      <c r="D22" s="65"/>
      <c r="E22" s="6">
        <f t="shared" si="0"/>
        <v>0</v>
      </c>
      <c r="F22" s="66"/>
      <c r="G22" s="66"/>
      <c r="H22" s="67"/>
      <c r="I22" s="37">
        <f>IF(E22=0,0,IF($C$14=notice!$A$26,MIN(ROUND(('3'!D22/'3'!E22/('3'!F22+'3'!G22)*3%),2),1.1),VLOOKUP($C$14,notice!$A$27:$B$33,2,FALSE)))</f>
        <v>0</v>
      </c>
      <c r="J22" s="73">
        <f t="shared" si="1"/>
        <v>0</v>
      </c>
      <c r="K22" s="74">
        <f t="shared" si="2"/>
        <v>0</v>
      </c>
      <c r="L22" s="74">
        <f t="shared" si="3"/>
        <v>0</v>
      </c>
      <c r="M22" s="75">
        <f t="shared" si="4"/>
        <v>0</v>
      </c>
    </row>
    <row r="23" spans="1:13" x14ac:dyDescent="0.2">
      <c r="A23" s="99"/>
      <c r="B23" s="63"/>
      <c r="C23" s="63"/>
      <c r="D23" s="65"/>
      <c r="E23" s="6">
        <f t="shared" si="0"/>
        <v>0</v>
      </c>
      <c r="F23" s="66"/>
      <c r="G23" s="66"/>
      <c r="H23" s="67"/>
      <c r="I23" s="37">
        <f>IF(E23=0,0,IF($C$14=notice!$A$26,MIN(ROUND(('3'!D23/'3'!E23/('3'!F23+'3'!G23)*3%),2),1.1),VLOOKUP($C$14,notice!$A$27:$B$33,2,FALSE)))</f>
        <v>0</v>
      </c>
      <c r="J23" s="73">
        <f t="shared" si="1"/>
        <v>0</v>
      </c>
      <c r="K23" s="74">
        <f t="shared" si="2"/>
        <v>0</v>
      </c>
      <c r="L23" s="74">
        <f t="shared" si="3"/>
        <v>0</v>
      </c>
      <c r="M23" s="75">
        <f t="shared" si="4"/>
        <v>0</v>
      </c>
    </row>
    <row r="24" spans="1:13" x14ac:dyDescent="0.2">
      <c r="A24" s="99"/>
      <c r="B24" s="63"/>
      <c r="C24" s="63"/>
      <c r="D24" s="65"/>
      <c r="E24" s="6">
        <f t="shared" si="0"/>
        <v>0</v>
      </c>
      <c r="F24" s="66"/>
      <c r="G24" s="66"/>
      <c r="H24" s="67"/>
      <c r="I24" s="37">
        <f>IF(E24=0,0,IF($C$14=notice!$A$26,MIN(ROUND(('3'!D24/'3'!E24/('3'!F24+'3'!G24)*3%),2),1.1),VLOOKUP($C$14,notice!$A$27:$B$33,2,FALSE)))</f>
        <v>0</v>
      </c>
      <c r="J24" s="73">
        <f t="shared" si="1"/>
        <v>0</v>
      </c>
      <c r="K24" s="74">
        <f t="shared" si="2"/>
        <v>0</v>
      </c>
      <c r="L24" s="74">
        <f t="shared" si="3"/>
        <v>0</v>
      </c>
      <c r="M24" s="75">
        <f t="shared" si="4"/>
        <v>0</v>
      </c>
    </row>
    <row r="25" spans="1:13" x14ac:dyDescent="0.2">
      <c r="A25" s="99"/>
      <c r="B25" s="63"/>
      <c r="C25" s="63"/>
      <c r="D25" s="65"/>
      <c r="E25" s="6">
        <f t="shared" si="0"/>
        <v>0</v>
      </c>
      <c r="F25" s="66"/>
      <c r="G25" s="66"/>
      <c r="H25" s="67"/>
      <c r="I25" s="37">
        <f>IF(E25=0,0,IF($C$14=notice!$A$26,MIN(ROUND(('3'!D25/'3'!E25/('3'!F25+'3'!G25)*3%),2),1.1),VLOOKUP($C$14,notice!$A$27:$B$33,2,FALSE)))</f>
        <v>0</v>
      </c>
      <c r="J25" s="73">
        <f t="shared" si="1"/>
        <v>0</v>
      </c>
      <c r="K25" s="74">
        <f t="shared" si="2"/>
        <v>0</v>
      </c>
      <c r="L25" s="74">
        <f t="shared" si="3"/>
        <v>0</v>
      </c>
      <c r="M25" s="75">
        <f t="shared" si="4"/>
        <v>0</v>
      </c>
    </row>
    <row r="26" spans="1:13" x14ac:dyDescent="0.2">
      <c r="A26" s="99"/>
      <c r="B26" s="63"/>
      <c r="C26" s="63"/>
      <c r="D26" s="65"/>
      <c r="E26" s="6">
        <f t="shared" si="0"/>
        <v>0</v>
      </c>
      <c r="F26" s="66"/>
      <c r="G26" s="66"/>
      <c r="H26" s="67"/>
      <c r="I26" s="37">
        <f>IF(E26=0,0,IF($C$14=notice!$A$26,MIN(ROUND(('3'!D26/'3'!E26/('3'!F26+'3'!G26)*3%),2),1.1),VLOOKUP($C$14,notice!$A$27:$B$33,2,FALSE)))</f>
        <v>0</v>
      </c>
      <c r="J26" s="73">
        <f t="shared" si="1"/>
        <v>0</v>
      </c>
      <c r="K26" s="74">
        <f t="shared" si="2"/>
        <v>0</v>
      </c>
      <c r="L26" s="74">
        <f t="shared" si="3"/>
        <v>0</v>
      </c>
      <c r="M26" s="75">
        <f t="shared" si="4"/>
        <v>0</v>
      </c>
    </row>
    <row r="27" spans="1:13" x14ac:dyDescent="0.2">
      <c r="A27" s="99"/>
      <c r="B27" s="63"/>
      <c r="C27" s="63"/>
      <c r="D27" s="65"/>
      <c r="E27" s="6">
        <f t="shared" si="0"/>
        <v>0</v>
      </c>
      <c r="F27" s="66"/>
      <c r="G27" s="66"/>
      <c r="H27" s="67"/>
      <c r="I27" s="37">
        <f>IF(E27=0,0,IF($C$14=notice!$A$26,MIN(ROUND(('3'!D27/'3'!E27/('3'!F27+'3'!G27)*3%),2),1.1),VLOOKUP($C$14,notice!$A$27:$B$33,2,FALSE)))</f>
        <v>0</v>
      </c>
      <c r="J27" s="73">
        <f t="shared" si="1"/>
        <v>0</v>
      </c>
      <c r="K27" s="74">
        <f t="shared" si="2"/>
        <v>0</v>
      </c>
      <c r="L27" s="74">
        <f t="shared" si="3"/>
        <v>0</v>
      </c>
      <c r="M27" s="75">
        <f t="shared" si="4"/>
        <v>0</v>
      </c>
    </row>
    <row r="28" spans="1:13" x14ac:dyDescent="0.2">
      <c r="A28" s="99"/>
      <c r="B28" s="63"/>
      <c r="C28" s="63"/>
      <c r="D28" s="65"/>
      <c r="E28" s="6">
        <f t="shared" si="0"/>
        <v>0</v>
      </c>
      <c r="F28" s="66"/>
      <c r="G28" s="66"/>
      <c r="H28" s="67"/>
      <c r="I28" s="37">
        <f>IF(E28=0,0,IF($C$14=notice!$A$26,MIN(ROUND(('3'!D28/'3'!E28/('3'!F28+'3'!G28)*3%),2),1.1),VLOOKUP($C$14,notice!$A$27:$B$33,2,FALSE)))</f>
        <v>0</v>
      </c>
      <c r="J28" s="73">
        <f t="shared" si="1"/>
        <v>0</v>
      </c>
      <c r="K28" s="74">
        <f t="shared" si="2"/>
        <v>0</v>
      </c>
      <c r="L28" s="74">
        <f t="shared" si="3"/>
        <v>0</v>
      </c>
      <c r="M28" s="75">
        <f t="shared" si="4"/>
        <v>0</v>
      </c>
    </row>
    <row r="29" spans="1:13" x14ac:dyDescent="0.2">
      <c r="A29" s="99"/>
      <c r="B29" s="63"/>
      <c r="C29" s="63"/>
      <c r="D29" s="65"/>
      <c r="E29" s="6">
        <f t="shared" si="0"/>
        <v>0</v>
      </c>
      <c r="F29" s="66"/>
      <c r="G29" s="66"/>
      <c r="H29" s="67"/>
      <c r="I29" s="37">
        <f>IF(E29=0,0,IF($C$14=notice!$A$26,MIN(ROUND(('3'!D29/'3'!E29/('3'!F29+'3'!G29)*3%),2),1.1),VLOOKUP($C$14,notice!$A$27:$B$33,2,FALSE)))</f>
        <v>0</v>
      </c>
      <c r="J29" s="73">
        <f t="shared" si="1"/>
        <v>0</v>
      </c>
      <c r="K29" s="74">
        <f t="shared" si="2"/>
        <v>0</v>
      </c>
      <c r="L29" s="74">
        <f t="shared" si="3"/>
        <v>0</v>
      </c>
      <c r="M29" s="75">
        <f t="shared" si="4"/>
        <v>0</v>
      </c>
    </row>
    <row r="30" spans="1:13" x14ac:dyDescent="0.2">
      <c r="A30" s="99"/>
      <c r="B30" s="63"/>
      <c r="C30" s="63"/>
      <c r="D30" s="65"/>
      <c r="E30" s="6">
        <f t="shared" si="0"/>
        <v>0</v>
      </c>
      <c r="F30" s="66"/>
      <c r="G30" s="66"/>
      <c r="H30" s="67"/>
      <c r="I30" s="37">
        <f>IF(E30=0,0,IF($C$14=notice!$A$26,MIN(ROUND(('3'!D30/'3'!E30/('3'!F30+'3'!G30)*3%),2),1.1),VLOOKUP($C$14,notice!$A$27:$B$33,2,FALSE)))</f>
        <v>0</v>
      </c>
      <c r="J30" s="73">
        <f t="shared" si="1"/>
        <v>0</v>
      </c>
      <c r="K30" s="74">
        <f t="shared" si="2"/>
        <v>0</v>
      </c>
      <c r="L30" s="74">
        <f t="shared" si="3"/>
        <v>0</v>
      </c>
      <c r="M30" s="75">
        <f t="shared" si="4"/>
        <v>0</v>
      </c>
    </row>
    <row r="31" spans="1:13" x14ac:dyDescent="0.2">
      <c r="A31" s="99"/>
      <c r="B31" s="63"/>
      <c r="C31" s="63"/>
      <c r="D31" s="65"/>
      <c r="E31" s="6">
        <f t="shared" si="0"/>
        <v>0</v>
      </c>
      <c r="F31" s="66"/>
      <c r="G31" s="66"/>
      <c r="H31" s="67"/>
      <c r="I31" s="37">
        <f>IF(E31=0,0,IF($C$14=notice!$A$26,MIN(ROUND(('3'!D31/'3'!E31/('3'!F31+'3'!G31)*3%),2),1.1),VLOOKUP($C$14,notice!$A$27:$B$33,2,FALSE)))</f>
        <v>0</v>
      </c>
      <c r="J31" s="73">
        <f t="shared" si="1"/>
        <v>0</v>
      </c>
      <c r="K31" s="74">
        <f t="shared" si="2"/>
        <v>0</v>
      </c>
      <c r="L31" s="74">
        <f t="shared" si="3"/>
        <v>0</v>
      </c>
      <c r="M31" s="75">
        <f t="shared" si="4"/>
        <v>0</v>
      </c>
    </row>
    <row r="32" spans="1:13" x14ac:dyDescent="0.2">
      <c r="A32" s="99"/>
      <c r="B32" s="63"/>
      <c r="C32" s="63"/>
      <c r="D32" s="65"/>
      <c r="E32" s="6">
        <f t="shared" si="0"/>
        <v>0</v>
      </c>
      <c r="F32" s="66"/>
      <c r="G32" s="66"/>
      <c r="H32" s="67"/>
      <c r="I32" s="37">
        <f>IF(E32=0,0,IF($C$14=notice!$A$26,MIN(ROUND(('3'!D32/'3'!E32/('3'!F32+'3'!G32)*3%),2),1.1),VLOOKUP($C$14,notice!$A$27:$B$33,2,FALSE)))</f>
        <v>0</v>
      </c>
      <c r="J32" s="73">
        <f t="shared" si="1"/>
        <v>0</v>
      </c>
      <c r="K32" s="74">
        <f t="shared" si="2"/>
        <v>0</v>
      </c>
      <c r="L32" s="74">
        <f t="shared" si="3"/>
        <v>0</v>
      </c>
      <c r="M32" s="75">
        <f t="shared" si="4"/>
        <v>0</v>
      </c>
    </row>
    <row r="33" spans="1:13" x14ac:dyDescent="0.2">
      <c r="A33" s="99"/>
      <c r="B33" s="63"/>
      <c r="C33" s="63"/>
      <c r="D33" s="65"/>
      <c r="E33" s="6">
        <f t="shared" si="0"/>
        <v>0</v>
      </c>
      <c r="F33" s="66"/>
      <c r="G33" s="66"/>
      <c r="H33" s="67"/>
      <c r="I33" s="37">
        <f>IF(E33=0,0,IF($C$14=notice!$A$26,MIN(ROUND(('3'!D33/'3'!E33/('3'!F33+'3'!G33)*3%),2),1.1),VLOOKUP($C$14,notice!$A$27:$B$33,2,FALSE)))</f>
        <v>0</v>
      </c>
      <c r="J33" s="73">
        <f t="shared" si="1"/>
        <v>0</v>
      </c>
      <c r="K33" s="74">
        <f t="shared" si="2"/>
        <v>0</v>
      </c>
      <c r="L33" s="74">
        <f t="shared" si="3"/>
        <v>0</v>
      </c>
      <c r="M33" s="75">
        <f t="shared" si="4"/>
        <v>0</v>
      </c>
    </row>
    <row r="34" spans="1:13" x14ac:dyDescent="0.2">
      <c r="A34" s="99"/>
      <c r="B34" s="63"/>
      <c r="C34" s="63"/>
      <c r="D34" s="65"/>
      <c r="E34" s="6">
        <f t="shared" si="0"/>
        <v>0</v>
      </c>
      <c r="F34" s="66"/>
      <c r="G34" s="66"/>
      <c r="H34" s="67"/>
      <c r="I34" s="37">
        <f>IF(E34=0,0,IF($C$14=notice!$A$26,MIN(ROUND(('3'!D34/'3'!E34/('3'!F34+'3'!G34)*3%),2),1.1),VLOOKUP($C$14,notice!$A$27:$B$33,2,FALSE)))</f>
        <v>0</v>
      </c>
      <c r="J34" s="73">
        <f t="shared" si="1"/>
        <v>0</v>
      </c>
      <c r="K34" s="74">
        <f t="shared" si="2"/>
        <v>0</v>
      </c>
      <c r="L34" s="74">
        <f t="shared" si="3"/>
        <v>0</v>
      </c>
      <c r="M34" s="75">
        <f t="shared" si="4"/>
        <v>0</v>
      </c>
    </row>
    <row r="35" spans="1:13" x14ac:dyDescent="0.2">
      <c r="A35" s="99"/>
      <c r="B35" s="63"/>
      <c r="C35" s="63"/>
      <c r="D35" s="65"/>
      <c r="E35" s="6">
        <f t="shared" si="0"/>
        <v>0</v>
      </c>
      <c r="F35" s="66"/>
      <c r="G35" s="66"/>
      <c r="H35" s="67"/>
      <c r="I35" s="37">
        <f>IF(E35=0,0,IF($C$14=notice!$A$26,MIN(ROUND(('3'!D35/'3'!E35/('3'!F35+'3'!G35)*3%),2),1.1),VLOOKUP($C$14,notice!$A$27:$B$33,2,FALSE)))</f>
        <v>0</v>
      </c>
      <c r="J35" s="73">
        <f t="shared" si="1"/>
        <v>0</v>
      </c>
      <c r="K35" s="74">
        <f t="shared" si="2"/>
        <v>0</v>
      </c>
      <c r="L35" s="74">
        <f t="shared" si="3"/>
        <v>0</v>
      </c>
      <c r="M35" s="75">
        <f t="shared" si="4"/>
        <v>0</v>
      </c>
    </row>
    <row r="36" spans="1:13" x14ac:dyDescent="0.2">
      <c r="A36" s="99"/>
      <c r="B36" s="63"/>
      <c r="C36" s="63"/>
      <c r="D36" s="65"/>
      <c r="E36" s="6">
        <f t="shared" si="0"/>
        <v>0</v>
      </c>
      <c r="F36" s="66"/>
      <c r="G36" s="66"/>
      <c r="H36" s="67"/>
      <c r="I36" s="37">
        <f>IF(E36=0,0,IF($C$14=notice!$A$26,MIN(ROUND(('3'!D36/'3'!E36/('3'!F36+'3'!G36)*3%),2),1.1),VLOOKUP($C$14,notice!$A$27:$B$33,2,FALSE)))</f>
        <v>0</v>
      </c>
      <c r="J36" s="73">
        <f t="shared" si="1"/>
        <v>0</v>
      </c>
      <c r="K36" s="74">
        <f t="shared" si="2"/>
        <v>0</v>
      </c>
      <c r="L36" s="74">
        <f t="shared" si="3"/>
        <v>0</v>
      </c>
      <c r="M36" s="75">
        <f t="shared" si="4"/>
        <v>0</v>
      </c>
    </row>
    <row r="37" spans="1:13" x14ac:dyDescent="0.2">
      <c r="A37" s="99"/>
      <c r="B37" s="63"/>
      <c r="C37" s="63"/>
      <c r="D37" s="65"/>
      <c r="E37" s="6">
        <f t="shared" si="0"/>
        <v>0</v>
      </c>
      <c r="F37" s="66"/>
      <c r="G37" s="66"/>
      <c r="H37" s="67"/>
      <c r="I37" s="37">
        <f>IF(E37=0,0,IF($C$14=notice!$A$26,MIN(ROUND(('3'!D37/'3'!E37/('3'!F37+'3'!G37)*3%),2),1.1),VLOOKUP($C$14,notice!$A$27:$B$33,2,FALSE)))</f>
        <v>0</v>
      </c>
      <c r="J37" s="73">
        <f t="shared" si="1"/>
        <v>0</v>
      </c>
      <c r="K37" s="74">
        <f t="shared" si="2"/>
        <v>0</v>
      </c>
      <c r="L37" s="74">
        <f t="shared" si="3"/>
        <v>0</v>
      </c>
      <c r="M37" s="75">
        <f t="shared" si="4"/>
        <v>0</v>
      </c>
    </row>
    <row r="38" spans="1:13" x14ac:dyDescent="0.2">
      <c r="A38" s="99"/>
      <c r="B38" s="63"/>
      <c r="C38" s="63"/>
      <c r="D38" s="65"/>
      <c r="E38" s="6">
        <f t="shared" si="0"/>
        <v>0</v>
      </c>
      <c r="F38" s="66"/>
      <c r="G38" s="66"/>
      <c r="H38" s="67"/>
      <c r="I38" s="37">
        <f>IF(E38=0,0,IF($C$14=notice!$A$26,MIN(ROUND(('3'!D38/'3'!E38/('3'!F38+'3'!G38)*3%),2),1.1),VLOOKUP($C$14,notice!$A$27:$B$33,2,FALSE)))</f>
        <v>0</v>
      </c>
      <c r="J38" s="73">
        <f t="shared" si="1"/>
        <v>0</v>
      </c>
      <c r="K38" s="74">
        <f t="shared" si="2"/>
        <v>0</v>
      </c>
      <c r="L38" s="74">
        <f t="shared" si="3"/>
        <v>0</v>
      </c>
      <c r="M38" s="75">
        <f t="shared" si="4"/>
        <v>0</v>
      </c>
    </row>
    <row r="39" spans="1:13" x14ac:dyDescent="0.2">
      <c r="A39" s="99"/>
      <c r="B39" s="63"/>
      <c r="C39" s="63"/>
      <c r="D39" s="65"/>
      <c r="E39" s="6">
        <f t="shared" si="0"/>
        <v>0</v>
      </c>
      <c r="F39" s="66"/>
      <c r="G39" s="66"/>
      <c r="H39" s="67"/>
      <c r="I39" s="37">
        <f>IF(E39=0,0,IF($C$14=notice!$A$26,MIN(ROUND(('3'!D39/'3'!E39/('3'!F39+'3'!G39)*3%),2),1.1),VLOOKUP($C$14,notice!$A$27:$B$33,2,FALSE)))</f>
        <v>0</v>
      </c>
      <c r="J39" s="73">
        <f t="shared" si="1"/>
        <v>0</v>
      </c>
      <c r="K39" s="74">
        <f t="shared" si="2"/>
        <v>0</v>
      </c>
      <c r="L39" s="74">
        <f t="shared" si="3"/>
        <v>0</v>
      </c>
      <c r="M39" s="75">
        <f t="shared" si="4"/>
        <v>0</v>
      </c>
    </row>
    <row r="40" spans="1:13" x14ac:dyDescent="0.2">
      <c r="A40" s="99"/>
      <c r="B40" s="63"/>
      <c r="C40" s="63"/>
      <c r="D40" s="65"/>
      <c r="E40" s="6">
        <f t="shared" si="0"/>
        <v>0</v>
      </c>
      <c r="F40" s="66"/>
      <c r="G40" s="66"/>
      <c r="H40" s="67"/>
      <c r="I40" s="37">
        <f>IF(E40=0,0,IF($C$14=notice!$A$26,MIN(ROUND(('3'!D40/'3'!E40/('3'!F40+'3'!G40)*3%),2),1.1),VLOOKUP($C$14,notice!$A$27:$B$33,2,FALSE)))</f>
        <v>0</v>
      </c>
      <c r="J40" s="73">
        <f t="shared" si="1"/>
        <v>0</v>
      </c>
      <c r="K40" s="74">
        <f t="shared" si="2"/>
        <v>0</v>
      </c>
      <c r="L40" s="74">
        <f t="shared" si="3"/>
        <v>0</v>
      </c>
      <c r="M40" s="75">
        <f t="shared" si="4"/>
        <v>0</v>
      </c>
    </row>
    <row r="41" spans="1:13" x14ac:dyDescent="0.2">
      <c r="A41" s="99"/>
      <c r="B41" s="63"/>
      <c r="C41" s="63"/>
      <c r="D41" s="65"/>
      <c r="E41" s="6">
        <f t="shared" si="0"/>
        <v>0</v>
      </c>
      <c r="F41" s="66"/>
      <c r="G41" s="66"/>
      <c r="H41" s="67"/>
      <c r="I41" s="37">
        <f>IF(E41=0,0,IF($C$14=notice!$A$26,MIN(ROUND(('3'!D41/'3'!E41/('3'!F41+'3'!G41)*3%),2),1.1),VLOOKUP($C$14,notice!$A$27:$B$33,2,FALSE)))</f>
        <v>0</v>
      </c>
      <c r="J41" s="73">
        <f t="shared" si="1"/>
        <v>0</v>
      </c>
      <c r="K41" s="74">
        <f t="shared" si="2"/>
        <v>0</v>
      </c>
      <c r="L41" s="74">
        <f t="shared" si="3"/>
        <v>0</v>
      </c>
      <c r="M41" s="75">
        <f t="shared" si="4"/>
        <v>0</v>
      </c>
    </row>
    <row r="42" spans="1:13" x14ac:dyDescent="0.2">
      <c r="A42" s="99"/>
      <c r="B42" s="63"/>
      <c r="C42" s="63"/>
      <c r="D42" s="65"/>
      <c r="E42" s="6">
        <f t="shared" si="0"/>
        <v>0</v>
      </c>
      <c r="F42" s="66"/>
      <c r="G42" s="66"/>
      <c r="H42" s="67"/>
      <c r="I42" s="37">
        <f>IF(E42=0,0,IF($C$14=notice!$A$26,MIN(ROUND(('3'!D42/'3'!E42/('3'!F42+'3'!G42)*3%),2),1.1),VLOOKUP($C$14,notice!$A$27:$B$33,2,FALSE)))</f>
        <v>0</v>
      </c>
      <c r="J42" s="73">
        <f t="shared" si="1"/>
        <v>0</v>
      </c>
      <c r="K42" s="74">
        <f t="shared" si="2"/>
        <v>0</v>
      </c>
      <c r="L42" s="74">
        <f t="shared" si="3"/>
        <v>0</v>
      </c>
      <c r="M42" s="75">
        <f t="shared" si="4"/>
        <v>0</v>
      </c>
    </row>
    <row r="43" spans="1:13" x14ac:dyDescent="0.2">
      <c r="A43" s="99"/>
      <c r="B43" s="63"/>
      <c r="C43" s="63"/>
      <c r="D43" s="65"/>
      <c r="E43" s="6">
        <f t="shared" si="0"/>
        <v>0</v>
      </c>
      <c r="F43" s="66"/>
      <c r="G43" s="66"/>
      <c r="H43" s="67"/>
      <c r="I43" s="37">
        <f>IF(E43=0,0,IF($C$14=notice!$A$26,MIN(ROUND(('3'!D43/'3'!E43/('3'!F43+'3'!G43)*3%),2),1.1),VLOOKUP($C$14,notice!$A$27:$B$33,2,FALSE)))</f>
        <v>0</v>
      </c>
      <c r="J43" s="73">
        <f t="shared" si="1"/>
        <v>0</v>
      </c>
      <c r="K43" s="74">
        <f t="shared" si="2"/>
        <v>0</v>
      </c>
      <c r="L43" s="74">
        <f t="shared" si="3"/>
        <v>0</v>
      </c>
      <c r="M43" s="75">
        <f t="shared" si="4"/>
        <v>0</v>
      </c>
    </row>
    <row r="44" spans="1:13" x14ac:dyDescent="0.2">
      <c r="A44" s="99"/>
      <c r="B44" s="63"/>
      <c r="C44" s="63"/>
      <c r="D44" s="65"/>
      <c r="E44" s="6">
        <f t="shared" si="0"/>
        <v>0</v>
      </c>
      <c r="F44" s="66"/>
      <c r="G44" s="66"/>
      <c r="H44" s="67"/>
      <c r="I44" s="37">
        <f>IF(E44=0,0,IF($C$14=notice!$A$26,MIN(ROUND(('3'!D44/'3'!E44/('3'!F44+'3'!G44)*3%),2),1.1),VLOOKUP($C$14,notice!$A$27:$B$33,2,FALSE)))</f>
        <v>0</v>
      </c>
      <c r="J44" s="73">
        <f t="shared" si="1"/>
        <v>0</v>
      </c>
      <c r="K44" s="74">
        <f t="shared" si="2"/>
        <v>0</v>
      </c>
      <c r="L44" s="74">
        <f t="shared" si="3"/>
        <v>0</v>
      </c>
      <c r="M44" s="75">
        <f t="shared" si="4"/>
        <v>0</v>
      </c>
    </row>
    <row r="45" spans="1:13" x14ac:dyDescent="0.2">
      <c r="A45" s="99"/>
      <c r="B45" s="63"/>
      <c r="C45" s="63"/>
      <c r="D45" s="65"/>
      <c r="E45" s="6">
        <f t="shared" si="0"/>
        <v>0</v>
      </c>
      <c r="F45" s="66"/>
      <c r="G45" s="66"/>
      <c r="H45" s="67"/>
      <c r="I45" s="37">
        <f>IF(E45=0,0,IF($C$14=notice!$A$26,MIN(ROUND(('3'!D45/'3'!E45/('3'!F45+'3'!G45)*3%),2),1.1),VLOOKUP($C$14,notice!$A$27:$B$33,2,FALSE)))</f>
        <v>0</v>
      </c>
      <c r="J45" s="73">
        <f t="shared" si="1"/>
        <v>0</v>
      </c>
      <c r="K45" s="74">
        <f t="shared" si="2"/>
        <v>0</v>
      </c>
      <c r="L45" s="74">
        <f t="shared" si="3"/>
        <v>0</v>
      </c>
      <c r="M45" s="75">
        <f t="shared" si="4"/>
        <v>0</v>
      </c>
    </row>
    <row r="46" spans="1:13" x14ac:dyDescent="0.2">
      <c r="A46" s="99"/>
      <c r="B46" s="63"/>
      <c r="C46" s="63"/>
      <c r="D46" s="65"/>
      <c r="E46" s="6">
        <f t="shared" si="0"/>
        <v>0</v>
      </c>
      <c r="F46" s="66"/>
      <c r="G46" s="66"/>
      <c r="H46" s="67"/>
      <c r="I46" s="37">
        <f>IF(E46=0,0,IF($C$14=notice!$A$26,MIN(ROUND(('3'!D46/'3'!E46/('3'!F46+'3'!G46)*3%),2),1.1),VLOOKUP($C$14,notice!$A$27:$B$33,2,FALSE)))</f>
        <v>0</v>
      </c>
      <c r="J46" s="73">
        <f t="shared" si="1"/>
        <v>0</v>
      </c>
      <c r="K46" s="74">
        <f t="shared" si="2"/>
        <v>0</v>
      </c>
      <c r="L46" s="74">
        <f t="shared" si="3"/>
        <v>0</v>
      </c>
      <c r="M46" s="75">
        <f t="shared" si="4"/>
        <v>0</v>
      </c>
    </row>
    <row r="47" spans="1:13" ht="12.75" thickBot="1" x14ac:dyDescent="0.25">
      <c r="A47" s="99"/>
      <c r="B47" s="63"/>
      <c r="C47" s="63"/>
      <c r="D47" s="65"/>
      <c r="E47" s="6">
        <f t="shared" si="0"/>
        <v>0</v>
      </c>
      <c r="F47" s="66"/>
      <c r="G47" s="66"/>
      <c r="H47" s="67"/>
      <c r="I47" s="37">
        <f>IF(E47=0,0,IF($C$14=notice!$A$26,MIN(ROUND(('3'!D47/'3'!E47/('3'!F47+'3'!G47)*3%),2),1.1),VLOOKUP($C$14,notice!$A$27:$B$33,2,FALSE)))</f>
        <v>0</v>
      </c>
      <c r="J47" s="73">
        <f t="shared" si="1"/>
        <v>0</v>
      </c>
      <c r="K47" s="74">
        <f t="shared" si="2"/>
        <v>0</v>
      </c>
      <c r="L47" s="74">
        <f t="shared" si="3"/>
        <v>0</v>
      </c>
      <c r="M47" s="75">
        <f t="shared" si="4"/>
        <v>0</v>
      </c>
    </row>
    <row r="48" spans="1:13" ht="19.5" thickBot="1" x14ac:dyDescent="0.35">
      <c r="B48" s="108" t="s">
        <v>11</v>
      </c>
      <c r="C48" s="111"/>
      <c r="D48" s="110"/>
      <c r="E48" s="14">
        <f>SUM(E19:E47)</f>
        <v>0</v>
      </c>
      <c r="F48" s="14">
        <f t="shared" ref="F48" si="5">SUM(F19:F47)</f>
        <v>0</v>
      </c>
      <c r="G48" s="14">
        <f>SUM(G19:G47)</f>
        <v>0</v>
      </c>
      <c r="H48" s="19"/>
      <c r="I48" s="19"/>
      <c r="J48" s="14">
        <f>SUM(J19:J47)</f>
        <v>0</v>
      </c>
      <c r="K48" s="35">
        <f>SUM(K19:K47)</f>
        <v>0</v>
      </c>
      <c r="L48" s="35">
        <f>SUM(L19:L47)</f>
        <v>0</v>
      </c>
      <c r="M48" s="35">
        <f>SUM(M19:M47)</f>
        <v>0</v>
      </c>
    </row>
    <row r="49" spans="2:13" ht="15.75" thickBot="1" x14ac:dyDescent="0.25">
      <c r="B49" s="108" t="s">
        <v>47</v>
      </c>
      <c r="C49" s="109"/>
      <c r="D49" s="109"/>
      <c r="E49" s="110"/>
      <c r="F49" s="148">
        <f>F48+G48</f>
        <v>0</v>
      </c>
      <c r="G49" s="110"/>
      <c r="H49" s="15"/>
      <c r="I49" s="15"/>
      <c r="J49" s="18"/>
      <c r="K49" s="17"/>
    </row>
    <row r="50" spans="2:13" ht="15.75" customHeight="1" thickBot="1" x14ac:dyDescent="0.35">
      <c r="B50" s="100">
        <f>C7</f>
        <v>0</v>
      </c>
      <c r="C50" s="10"/>
      <c r="D50" s="10"/>
      <c r="E50" s="10"/>
      <c r="F50" s="146" t="s">
        <v>96</v>
      </c>
      <c r="G50" s="147"/>
      <c r="H50" s="143"/>
      <c r="I50" s="143"/>
      <c r="J50" s="143"/>
      <c r="K50" s="76">
        <f>K48</f>
        <v>0</v>
      </c>
      <c r="M50" s="88" t="str">
        <f>M1</f>
        <v>Annexe  2-1</v>
      </c>
    </row>
    <row r="51" spans="2:13" ht="33.75" customHeight="1" thickBot="1" x14ac:dyDescent="0.35">
      <c r="B51" s="100">
        <f>C14</f>
        <v>0</v>
      </c>
      <c r="C51" s="10"/>
      <c r="D51" s="10"/>
      <c r="E51" s="10"/>
      <c r="F51" s="142" t="s">
        <v>97</v>
      </c>
      <c r="G51" s="143"/>
      <c r="H51" s="143"/>
      <c r="I51" s="143"/>
      <c r="J51" s="143"/>
      <c r="K51" s="76">
        <f>L48</f>
        <v>0</v>
      </c>
    </row>
    <row r="52" spans="2:13" ht="34.5" customHeight="1" thickBot="1" x14ac:dyDescent="0.4">
      <c r="B52" s="100">
        <f>C10</f>
        <v>0</v>
      </c>
      <c r="C52" s="10"/>
      <c r="D52" s="10"/>
      <c r="E52" s="10"/>
      <c r="F52" s="144" t="s">
        <v>134</v>
      </c>
      <c r="G52" s="145"/>
      <c r="H52" s="145"/>
      <c r="I52" s="145"/>
      <c r="J52" s="145"/>
      <c r="K52" s="77">
        <f>K50+K51</f>
        <v>0</v>
      </c>
    </row>
  </sheetData>
  <sheetProtection algorithmName="SHA-512" hashValue="eTQuybmvrQlG1TVEpMyOg62SIHnPBDs5yU0FuYlfQrj+tdDRVI2I4/lDP2+bJpL62iSAN4ouRiqQ6TAqm71CYg==" saltValue="6LMg4P/LwEKluBJpFYfYzg==" spinCount="100000" sheet="1" objects="1" scenarios="1"/>
  <mergeCells count="56">
    <mergeCell ref="M17:M18"/>
    <mergeCell ref="F51:J51"/>
    <mergeCell ref="F52:J52"/>
    <mergeCell ref="K7:L7"/>
    <mergeCell ref="K8:K9"/>
    <mergeCell ref="L8:L9"/>
    <mergeCell ref="I17:I18"/>
    <mergeCell ref="K14:K15"/>
    <mergeCell ref="K10:K11"/>
    <mergeCell ref="L17:L18"/>
    <mergeCell ref="F50:J50"/>
    <mergeCell ref="L10:L11"/>
    <mergeCell ref="F17:F18"/>
    <mergeCell ref="G17:G18"/>
    <mergeCell ref="H17:H18"/>
    <mergeCell ref="J17:J18"/>
    <mergeCell ref="A10:B10"/>
    <mergeCell ref="C10:F10"/>
    <mergeCell ref="H10:I11"/>
    <mergeCell ref="A8:B8"/>
    <mergeCell ref="C8:F8"/>
    <mergeCell ref="H8:I8"/>
    <mergeCell ref="A9:B9"/>
    <mergeCell ref="C9:F9"/>
    <mergeCell ref="H9:I9"/>
    <mergeCell ref="K17:K18"/>
    <mergeCell ref="B48:D48"/>
    <mergeCell ref="A12:B12"/>
    <mergeCell ref="A13:B13"/>
    <mergeCell ref="C13:F13"/>
    <mergeCell ref="K12:K13"/>
    <mergeCell ref="E17:E18"/>
    <mergeCell ref="A15:B15"/>
    <mergeCell ref="B49:E49"/>
    <mergeCell ref="F49:G49"/>
    <mergeCell ref="A14:B14"/>
    <mergeCell ref="C14:F14"/>
    <mergeCell ref="C15:F15"/>
    <mergeCell ref="B17:C17"/>
    <mergeCell ref="D17:D18"/>
    <mergeCell ref="C1:H1"/>
    <mergeCell ref="M8:M9"/>
    <mergeCell ref="M10:M11"/>
    <mergeCell ref="M12:M13"/>
    <mergeCell ref="M14:M15"/>
    <mergeCell ref="L14:L15"/>
    <mergeCell ref="L12:L13"/>
    <mergeCell ref="C12:F12"/>
    <mergeCell ref="H12:I13"/>
    <mergeCell ref="B3:J3"/>
    <mergeCell ref="A4:J4"/>
    <mergeCell ref="A5:J5"/>
    <mergeCell ref="B2:J2"/>
    <mergeCell ref="A7:B7"/>
    <mergeCell ref="C7:F7"/>
    <mergeCell ref="H7:I7"/>
  </mergeCells>
  <phoneticPr fontId="44" type="noConversion"/>
  <pageMargins left="0.70866141732283472" right="0.70866141732283472" top="0.15748031496062992" bottom="0.15748031496062992" header="0.31496062992125984" footer="0.31496062992125984"/>
  <pageSetup paperSize="9" scale="75" fitToHeight="0" orientation="landscape" r:id="rId1"/>
  <ignoredErrors>
    <ignoredError sqref="C7:F10" unlockedFormula="1"/>
    <ignoredError sqref="C12:F13" numberStoredAsText="1"/>
  </ignoredErrors>
  <legacyDrawing r:id="rId2"/>
  <extLst>
    <ext xmlns:x14="http://schemas.microsoft.com/office/spreadsheetml/2009/9/main" uri="{CCE6A557-97BC-4b89-ADB6-D9C93CAAB3DF}">
      <x14:dataValidations xmlns:xm="http://schemas.microsoft.com/office/excel/2006/main" xWindow="543" yWindow="392" count="2">
        <x14:dataValidation type="list" errorStyle="warning" showInputMessage="1" showErrorMessage="1" errorTitle="incomplet" error="obligatoire" promptTitle="classement" prompt="sélectionnez votre classement" xr:uid="{00000000-0002-0000-0300-000000000000}">
          <x14:formula1>
            <xm:f>notice!$A$26:$A$33</xm:f>
          </x14:formula1>
          <xm:sqref>C14:F14</xm:sqref>
        </x14:dataValidation>
        <x14:dataValidation type="list" allowBlank="1" showInputMessage="1" showErrorMessage="1" xr:uid="{00000000-0002-0000-0300-000001000000}">
          <x14:formula1>
            <xm:f>notice!$A$43:$A$46</xm:f>
          </x14:formula1>
          <xm:sqref>H19:H47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A1:M52"/>
  <sheetViews>
    <sheetView topLeftCell="A22" zoomScaleNormal="100" workbookViewId="0">
      <selection activeCell="I56" sqref="I56"/>
    </sheetView>
  </sheetViews>
  <sheetFormatPr baseColWidth="10" defaultColWidth="9.140625" defaultRowHeight="12" x14ac:dyDescent="0.2"/>
  <cols>
    <col min="1" max="1" width="10.5703125" style="11" customWidth="1"/>
    <col min="2" max="2" width="17.42578125" style="10" customWidth="1"/>
    <col min="3" max="3" width="15.140625" style="11" customWidth="1"/>
    <col min="4" max="4" width="13.5703125" style="11" customWidth="1"/>
    <col min="5" max="5" width="10.7109375" style="11" customWidth="1"/>
    <col min="6" max="6" width="15" style="11" customWidth="1"/>
    <col min="7" max="7" width="12.85546875" style="11" customWidth="1"/>
    <col min="8" max="8" width="20.28515625" style="11" customWidth="1"/>
    <col min="9" max="9" width="14.140625" style="11" customWidth="1"/>
    <col min="10" max="10" width="11.28515625" style="11" customWidth="1"/>
    <col min="11" max="11" width="11.5703125" style="11" customWidth="1"/>
    <col min="12" max="12" width="12.5703125" style="11" customWidth="1"/>
    <col min="13" max="16384" width="9.140625" style="11"/>
  </cols>
  <sheetData>
    <row r="1" spans="1:13" ht="20.25" customHeight="1" thickBot="1" x14ac:dyDescent="0.3">
      <c r="B1" s="105" t="s">
        <v>133</v>
      </c>
      <c r="C1" s="156"/>
      <c r="D1" s="157"/>
      <c r="E1" s="157"/>
      <c r="F1" s="157"/>
      <c r="G1" s="157"/>
      <c r="H1" s="157"/>
      <c r="M1" s="105" t="s">
        <v>133</v>
      </c>
    </row>
    <row r="2" spans="1:13" ht="19.5" customHeight="1" x14ac:dyDescent="0.2">
      <c r="B2" s="132" t="s">
        <v>137</v>
      </c>
      <c r="C2" s="133"/>
      <c r="D2" s="133"/>
      <c r="E2" s="133"/>
      <c r="F2" s="133"/>
      <c r="G2" s="133"/>
      <c r="H2" s="133"/>
      <c r="I2" s="133"/>
      <c r="J2" s="134"/>
    </row>
    <row r="3" spans="1:13" ht="19.5" thickBot="1" x14ac:dyDescent="0.25">
      <c r="B3" s="136" t="s">
        <v>98</v>
      </c>
      <c r="C3" s="137"/>
      <c r="D3" s="137"/>
      <c r="E3" s="137"/>
      <c r="F3" s="137"/>
      <c r="G3" s="137"/>
      <c r="H3" s="137"/>
      <c r="I3" s="137"/>
      <c r="J3" s="138"/>
    </row>
    <row r="4" spans="1:13" ht="15" customHeight="1" x14ac:dyDescent="0.25">
      <c r="A4" s="130" t="s">
        <v>99</v>
      </c>
      <c r="B4" s="131"/>
      <c r="C4" s="131"/>
      <c r="D4" s="131"/>
      <c r="E4" s="131"/>
      <c r="F4" s="131"/>
      <c r="G4" s="131"/>
      <c r="H4" s="131"/>
      <c r="I4" s="131"/>
      <c r="J4" s="131"/>
    </row>
    <row r="5" spans="1:13" ht="15" customHeight="1" x14ac:dyDescent="0.25">
      <c r="A5" s="128" t="s">
        <v>17</v>
      </c>
      <c r="B5" s="129"/>
      <c r="C5" s="129"/>
      <c r="D5" s="129"/>
      <c r="E5" s="129"/>
      <c r="F5" s="129"/>
      <c r="G5" s="129"/>
      <c r="H5" s="129"/>
      <c r="I5" s="129"/>
      <c r="J5" s="129"/>
    </row>
    <row r="6" spans="1:13" x14ac:dyDescent="0.2">
      <c r="H6" s="89" t="s">
        <v>116</v>
      </c>
      <c r="K6" s="89" t="s">
        <v>117</v>
      </c>
    </row>
    <row r="7" spans="1:13" ht="24.75" customHeight="1" x14ac:dyDescent="0.25">
      <c r="A7" s="113" t="s">
        <v>50</v>
      </c>
      <c r="B7" s="114"/>
      <c r="C7" s="116">
        <f>'hébergement n°1'!C7:F7</f>
        <v>0</v>
      </c>
      <c r="D7" s="117"/>
      <c r="E7" s="117"/>
      <c r="F7" s="117"/>
      <c r="H7" s="125" t="s">
        <v>3</v>
      </c>
      <c r="I7" s="114"/>
      <c r="K7" s="125" t="s">
        <v>48</v>
      </c>
      <c r="L7" s="114"/>
      <c r="M7" s="57" t="s">
        <v>100</v>
      </c>
    </row>
    <row r="8" spans="1:13" ht="24.75" customHeight="1" x14ac:dyDescent="0.25">
      <c r="A8" s="113" t="s">
        <v>51</v>
      </c>
      <c r="B8" s="114"/>
      <c r="C8" s="116">
        <f>'hébergement n°1'!C8:F8</f>
        <v>0</v>
      </c>
      <c r="D8" s="117"/>
      <c r="E8" s="117"/>
      <c r="F8" s="117"/>
      <c r="H8" s="126" t="s">
        <v>6</v>
      </c>
      <c r="I8" s="114"/>
      <c r="K8" s="112" t="s">
        <v>80</v>
      </c>
      <c r="L8" s="112" t="s">
        <v>92</v>
      </c>
      <c r="M8" s="107" t="s">
        <v>147</v>
      </c>
    </row>
    <row r="9" spans="1:13" ht="22.5" customHeight="1" x14ac:dyDescent="0.25">
      <c r="A9" s="113" t="s">
        <v>4</v>
      </c>
      <c r="B9" s="114"/>
      <c r="C9" s="116">
        <f>'hébergement n°1'!C9:F9</f>
        <v>0</v>
      </c>
      <c r="D9" s="117"/>
      <c r="E9" s="117"/>
      <c r="F9" s="117"/>
      <c r="H9" s="126" t="s">
        <v>7</v>
      </c>
      <c r="I9" s="114"/>
      <c r="K9" s="112"/>
      <c r="L9" s="112"/>
      <c r="M9" s="107"/>
    </row>
    <row r="10" spans="1:13" ht="21" customHeight="1" x14ac:dyDescent="0.25">
      <c r="A10" s="113" t="s">
        <v>118</v>
      </c>
      <c r="B10" s="114"/>
      <c r="C10" s="116">
        <f>'hébergement n°1'!C10:F10</f>
        <v>0</v>
      </c>
      <c r="D10" s="117"/>
      <c r="E10" s="117"/>
      <c r="F10" s="117"/>
      <c r="H10" s="115" t="s">
        <v>8</v>
      </c>
      <c r="I10" s="114"/>
      <c r="K10" s="112" t="s">
        <v>81</v>
      </c>
      <c r="L10" s="112" t="s">
        <v>93</v>
      </c>
      <c r="M10" s="107" t="s">
        <v>148</v>
      </c>
    </row>
    <row r="11" spans="1:13" ht="24.75" customHeight="1" x14ac:dyDescent="0.2">
      <c r="E11" s="5"/>
      <c r="F11" s="12"/>
      <c r="H11" s="114"/>
      <c r="I11" s="114"/>
      <c r="K11" s="112"/>
      <c r="L11" s="112"/>
      <c r="M11" s="107"/>
    </row>
    <row r="12" spans="1:13" ht="31.5" customHeight="1" x14ac:dyDescent="0.25">
      <c r="A12" s="135" t="s">
        <v>18</v>
      </c>
      <c r="B12" s="114"/>
      <c r="C12" s="158" t="s">
        <v>20</v>
      </c>
      <c r="D12" s="117"/>
      <c r="E12" s="117"/>
      <c r="F12" s="117"/>
      <c r="H12" s="115" t="s">
        <v>87</v>
      </c>
      <c r="I12" s="114"/>
      <c r="K12" s="112" t="s">
        <v>82</v>
      </c>
      <c r="L12" s="112" t="s">
        <v>94</v>
      </c>
      <c r="M12" s="107" t="s">
        <v>149</v>
      </c>
    </row>
    <row r="13" spans="1:13" ht="36" customHeight="1" x14ac:dyDescent="0.25">
      <c r="A13" s="113" t="s">
        <v>49</v>
      </c>
      <c r="B13" s="114"/>
      <c r="C13" s="116" t="s">
        <v>42</v>
      </c>
      <c r="D13" s="117"/>
      <c r="E13" s="117"/>
      <c r="F13" s="117"/>
      <c r="H13" s="114"/>
      <c r="I13" s="114"/>
      <c r="K13" s="112"/>
      <c r="L13" s="112"/>
      <c r="M13" s="107"/>
    </row>
    <row r="14" spans="1:13" ht="15.75" thickBot="1" x14ac:dyDescent="0.3">
      <c r="A14" s="113" t="s">
        <v>40</v>
      </c>
      <c r="B14" s="114"/>
      <c r="C14" s="118"/>
      <c r="D14" s="119"/>
      <c r="E14" s="119"/>
      <c r="F14" s="119"/>
      <c r="K14" s="112" t="s">
        <v>83</v>
      </c>
      <c r="L14" s="112" t="s">
        <v>95</v>
      </c>
      <c r="M14" s="107" t="s">
        <v>150</v>
      </c>
    </row>
    <row r="15" spans="1:13" ht="23.25" customHeight="1" thickBot="1" x14ac:dyDescent="0.3">
      <c r="A15" s="127" t="s">
        <v>41</v>
      </c>
      <c r="B15" s="114"/>
      <c r="C15" s="120" t="e">
        <f>VLOOKUP(C14,notice!A26:B33,2,FALSE)</f>
        <v>#N/A</v>
      </c>
      <c r="D15" s="121"/>
      <c r="E15" s="121"/>
      <c r="F15" s="122"/>
      <c r="G15" s="7"/>
      <c r="H15" s="7"/>
      <c r="I15" s="7"/>
      <c r="K15" s="112"/>
      <c r="L15" s="112"/>
      <c r="M15" s="107"/>
    </row>
    <row r="17" spans="1:13" ht="12" customHeight="1" x14ac:dyDescent="0.2">
      <c r="B17" s="112" t="s">
        <v>5</v>
      </c>
      <c r="C17" s="112"/>
      <c r="D17" s="123" t="s">
        <v>43</v>
      </c>
      <c r="E17" s="112" t="s">
        <v>0</v>
      </c>
      <c r="F17" s="112" t="s">
        <v>10</v>
      </c>
      <c r="G17" s="112" t="s">
        <v>9</v>
      </c>
      <c r="H17" s="112" t="s">
        <v>1</v>
      </c>
      <c r="I17" s="123" t="s">
        <v>88</v>
      </c>
      <c r="J17" s="149" t="s">
        <v>46</v>
      </c>
      <c r="K17" s="112" t="s">
        <v>90</v>
      </c>
      <c r="L17" s="112" t="s">
        <v>89</v>
      </c>
      <c r="M17" s="141" t="s">
        <v>91</v>
      </c>
    </row>
    <row r="18" spans="1:13" ht="52.5" customHeight="1" x14ac:dyDescent="0.2">
      <c r="A18" s="98"/>
      <c r="B18" s="84" t="s">
        <v>44</v>
      </c>
      <c r="C18" s="6" t="s">
        <v>45</v>
      </c>
      <c r="D18" s="124"/>
      <c r="E18" s="112"/>
      <c r="F18" s="112"/>
      <c r="G18" s="112"/>
      <c r="H18" s="112"/>
      <c r="I18" s="124"/>
      <c r="J18" s="149"/>
      <c r="K18" s="112"/>
      <c r="L18" s="112"/>
      <c r="M18" s="141"/>
    </row>
    <row r="19" spans="1:13" x14ac:dyDescent="0.2">
      <c r="A19" s="99"/>
      <c r="B19" s="63"/>
      <c r="C19" s="63"/>
      <c r="D19" s="64"/>
      <c r="E19" s="6">
        <f>C19-B19</f>
        <v>0</v>
      </c>
      <c r="F19" s="66"/>
      <c r="G19" s="66"/>
      <c r="H19" s="67"/>
      <c r="I19" s="37">
        <f>IF(E19=0,0,IF($C$14=notice!$A$26,MIN(ROUND(('3'!D19/'3'!E19/('3'!F19+'3'!G19)*3%),2),1.1),VLOOKUP($C$14,notice!$A$27:$B$33,2,FALSE)))</f>
        <v>0</v>
      </c>
      <c r="J19" s="73">
        <f>E19*F19</f>
        <v>0</v>
      </c>
      <c r="K19" s="74">
        <f>IF(I19&gt;1.1,1.1*J19,J19*I19)</f>
        <v>0</v>
      </c>
      <c r="L19" s="74">
        <f>K19*10/100</f>
        <v>0</v>
      </c>
      <c r="M19" s="75">
        <f>L19+K19</f>
        <v>0</v>
      </c>
    </row>
    <row r="20" spans="1:13" x14ac:dyDescent="0.2">
      <c r="A20" s="99"/>
      <c r="B20" s="63"/>
      <c r="C20" s="63"/>
      <c r="D20" s="64"/>
      <c r="E20" s="6">
        <f t="shared" ref="E20:E47" si="0">C20-B20</f>
        <v>0</v>
      </c>
      <c r="F20" s="66"/>
      <c r="G20" s="66"/>
      <c r="H20" s="67"/>
      <c r="I20" s="37">
        <f>IF(E20=0,0,IF($C$14=notice!$A$26,MIN(ROUND(('4'!D20/'4'!E20/('4'!F20+'4'!G20)*3%),2),1.8),VLOOKUP($C$14,notice!$A$27:$B$33,2,FALSE)))</f>
        <v>0</v>
      </c>
      <c r="J20" s="73">
        <f t="shared" ref="J20:J47" si="1">E20*F20</f>
        <v>0</v>
      </c>
      <c r="K20" s="74">
        <f t="shared" ref="K20:K47" si="2">IF(I20&gt;1.1,1.1*J20,J20*I20)</f>
        <v>0</v>
      </c>
      <c r="L20" s="74">
        <f t="shared" ref="L20:L47" si="3">K20*10/100</f>
        <v>0</v>
      </c>
      <c r="M20" s="75">
        <f t="shared" ref="M20:M47" si="4">L20+K20</f>
        <v>0</v>
      </c>
    </row>
    <row r="21" spans="1:13" x14ac:dyDescent="0.2">
      <c r="A21" s="99"/>
      <c r="B21" s="63"/>
      <c r="C21" s="63"/>
      <c r="D21" s="65"/>
      <c r="E21" s="6">
        <f t="shared" si="0"/>
        <v>0</v>
      </c>
      <c r="F21" s="66"/>
      <c r="G21" s="66"/>
      <c r="H21" s="67"/>
      <c r="I21" s="37">
        <f>IF(E21=0,0,IF($C$14=notice!$A$26,MIN(ROUND(('4'!D21/'4'!E21/('4'!F21+'4'!G21)*3%),2),1.8),VLOOKUP($C$14,notice!$A$27:$B$33,2,FALSE)))</f>
        <v>0</v>
      </c>
      <c r="J21" s="73">
        <f t="shared" si="1"/>
        <v>0</v>
      </c>
      <c r="K21" s="74">
        <f t="shared" si="2"/>
        <v>0</v>
      </c>
      <c r="L21" s="74">
        <f t="shared" si="3"/>
        <v>0</v>
      </c>
      <c r="M21" s="75">
        <f t="shared" si="4"/>
        <v>0</v>
      </c>
    </row>
    <row r="22" spans="1:13" x14ac:dyDescent="0.2">
      <c r="A22" s="99"/>
      <c r="B22" s="63"/>
      <c r="C22" s="63"/>
      <c r="D22" s="65"/>
      <c r="E22" s="6">
        <f t="shared" si="0"/>
        <v>0</v>
      </c>
      <c r="F22" s="66"/>
      <c r="G22" s="66"/>
      <c r="H22" s="67"/>
      <c r="I22" s="37">
        <f>IF(E22=0,0,IF($C$14=notice!$A$26,MIN(ROUND(('4'!D22/'4'!E22/('4'!F22+'4'!G22)*3%),2),1.8),VLOOKUP($C$14,notice!$A$27:$B$33,2,FALSE)))</f>
        <v>0</v>
      </c>
      <c r="J22" s="73">
        <f t="shared" si="1"/>
        <v>0</v>
      </c>
      <c r="K22" s="74">
        <f t="shared" si="2"/>
        <v>0</v>
      </c>
      <c r="L22" s="74">
        <f t="shared" si="3"/>
        <v>0</v>
      </c>
      <c r="M22" s="75">
        <f t="shared" si="4"/>
        <v>0</v>
      </c>
    </row>
    <row r="23" spans="1:13" x14ac:dyDescent="0.2">
      <c r="A23" s="99"/>
      <c r="B23" s="63"/>
      <c r="C23" s="63"/>
      <c r="D23" s="65"/>
      <c r="E23" s="6">
        <f t="shared" si="0"/>
        <v>0</v>
      </c>
      <c r="F23" s="66"/>
      <c r="G23" s="66"/>
      <c r="H23" s="67"/>
      <c r="I23" s="37">
        <f>IF(E23=0,0,IF($C$14=notice!$A$26,MIN(ROUND(('4'!D23/'4'!E23/('4'!F23+'4'!G23)*3%),2),1.8),VLOOKUP($C$14,notice!$A$27:$B$33,2,FALSE)))</f>
        <v>0</v>
      </c>
      <c r="J23" s="73">
        <f t="shared" si="1"/>
        <v>0</v>
      </c>
      <c r="K23" s="74">
        <f t="shared" si="2"/>
        <v>0</v>
      </c>
      <c r="L23" s="74">
        <f t="shared" si="3"/>
        <v>0</v>
      </c>
      <c r="M23" s="75">
        <f t="shared" si="4"/>
        <v>0</v>
      </c>
    </row>
    <row r="24" spans="1:13" x14ac:dyDescent="0.2">
      <c r="A24" s="99"/>
      <c r="B24" s="63"/>
      <c r="C24" s="63"/>
      <c r="D24" s="65"/>
      <c r="E24" s="6">
        <f t="shared" si="0"/>
        <v>0</v>
      </c>
      <c r="F24" s="66"/>
      <c r="G24" s="66"/>
      <c r="H24" s="67"/>
      <c r="I24" s="37">
        <f>IF(E24=0,0,IF($C$14=notice!$A$26,MIN(ROUND(('4'!D24/'4'!E24/('4'!F24+'4'!G24)*3%),2),1.8),VLOOKUP($C$14,notice!$A$27:$B$33,2,FALSE)))</f>
        <v>0</v>
      </c>
      <c r="J24" s="73">
        <f t="shared" si="1"/>
        <v>0</v>
      </c>
      <c r="K24" s="74">
        <f t="shared" si="2"/>
        <v>0</v>
      </c>
      <c r="L24" s="74">
        <f t="shared" si="3"/>
        <v>0</v>
      </c>
      <c r="M24" s="75">
        <f t="shared" si="4"/>
        <v>0</v>
      </c>
    </row>
    <row r="25" spans="1:13" x14ac:dyDescent="0.2">
      <c r="A25" s="99"/>
      <c r="B25" s="63"/>
      <c r="C25" s="63"/>
      <c r="D25" s="65"/>
      <c r="E25" s="6">
        <f t="shared" si="0"/>
        <v>0</v>
      </c>
      <c r="F25" s="66"/>
      <c r="G25" s="66"/>
      <c r="H25" s="67"/>
      <c r="I25" s="37">
        <f>IF(E25=0,0,IF($C$14=notice!$A$26,MIN(ROUND(('4'!D25/'4'!E25/('4'!F25+'4'!G25)*3%),2),1.8),VLOOKUP($C$14,notice!$A$27:$B$33,2,FALSE)))</f>
        <v>0</v>
      </c>
      <c r="J25" s="73">
        <f t="shared" si="1"/>
        <v>0</v>
      </c>
      <c r="K25" s="74">
        <f t="shared" si="2"/>
        <v>0</v>
      </c>
      <c r="L25" s="74">
        <f t="shared" si="3"/>
        <v>0</v>
      </c>
      <c r="M25" s="75">
        <f t="shared" si="4"/>
        <v>0</v>
      </c>
    </row>
    <row r="26" spans="1:13" x14ac:dyDescent="0.2">
      <c r="A26" s="99"/>
      <c r="B26" s="63"/>
      <c r="C26" s="63"/>
      <c r="D26" s="65"/>
      <c r="E26" s="6">
        <f t="shared" si="0"/>
        <v>0</v>
      </c>
      <c r="F26" s="66"/>
      <c r="G26" s="66"/>
      <c r="H26" s="67"/>
      <c r="I26" s="37">
        <f>IF(E26=0,0,IF($C$14=notice!$A$26,MIN(ROUND(('4'!D26/'4'!E26/('4'!F26+'4'!G26)*3%),2),1.8),VLOOKUP($C$14,notice!$A$27:$B$33,2,FALSE)))</f>
        <v>0</v>
      </c>
      <c r="J26" s="73">
        <f t="shared" si="1"/>
        <v>0</v>
      </c>
      <c r="K26" s="74">
        <f t="shared" si="2"/>
        <v>0</v>
      </c>
      <c r="L26" s="74">
        <f t="shared" si="3"/>
        <v>0</v>
      </c>
      <c r="M26" s="75">
        <f t="shared" si="4"/>
        <v>0</v>
      </c>
    </row>
    <row r="27" spans="1:13" x14ac:dyDescent="0.2">
      <c r="A27" s="99"/>
      <c r="B27" s="63"/>
      <c r="C27" s="63"/>
      <c r="D27" s="65"/>
      <c r="E27" s="6">
        <f t="shared" si="0"/>
        <v>0</v>
      </c>
      <c r="F27" s="66"/>
      <c r="G27" s="66"/>
      <c r="H27" s="67"/>
      <c r="I27" s="37">
        <f>IF(E27=0,0,IF($C$14=notice!$A$26,MIN(ROUND(('4'!D27/'4'!E27/('4'!F27+'4'!G27)*3%),2),1.8),VLOOKUP($C$14,notice!$A$27:$B$33,2,FALSE)))</f>
        <v>0</v>
      </c>
      <c r="J27" s="73">
        <f t="shared" si="1"/>
        <v>0</v>
      </c>
      <c r="K27" s="74">
        <f t="shared" si="2"/>
        <v>0</v>
      </c>
      <c r="L27" s="74">
        <f t="shared" si="3"/>
        <v>0</v>
      </c>
      <c r="M27" s="75">
        <f t="shared" si="4"/>
        <v>0</v>
      </c>
    </row>
    <row r="28" spans="1:13" x14ac:dyDescent="0.2">
      <c r="A28" s="99"/>
      <c r="B28" s="63"/>
      <c r="C28" s="63"/>
      <c r="D28" s="65"/>
      <c r="E28" s="6">
        <f t="shared" si="0"/>
        <v>0</v>
      </c>
      <c r="F28" s="66"/>
      <c r="G28" s="66"/>
      <c r="H28" s="67"/>
      <c r="I28" s="37">
        <f>IF(E28=0,0,IF($C$14=notice!$A$26,MIN(ROUND(('4'!D28/'4'!E28/('4'!F28+'4'!G28)*3%),2),1.8),VLOOKUP($C$14,notice!$A$27:$B$33,2,FALSE)))</f>
        <v>0</v>
      </c>
      <c r="J28" s="73">
        <f t="shared" si="1"/>
        <v>0</v>
      </c>
      <c r="K28" s="74">
        <f t="shared" si="2"/>
        <v>0</v>
      </c>
      <c r="L28" s="74">
        <f t="shared" si="3"/>
        <v>0</v>
      </c>
      <c r="M28" s="75">
        <f t="shared" si="4"/>
        <v>0</v>
      </c>
    </row>
    <row r="29" spans="1:13" x14ac:dyDescent="0.2">
      <c r="A29" s="99"/>
      <c r="B29" s="63"/>
      <c r="C29" s="63"/>
      <c r="D29" s="65"/>
      <c r="E29" s="6">
        <f t="shared" si="0"/>
        <v>0</v>
      </c>
      <c r="F29" s="66"/>
      <c r="G29" s="66"/>
      <c r="H29" s="67"/>
      <c r="I29" s="37">
        <f>IF(E29=0,0,IF($C$14=notice!$A$26,MIN(ROUND(('4'!D29/'4'!E29/('4'!F29+'4'!G29)*3%),2),1.8),VLOOKUP($C$14,notice!$A$27:$B$33,2,FALSE)))</f>
        <v>0</v>
      </c>
      <c r="J29" s="73">
        <f t="shared" si="1"/>
        <v>0</v>
      </c>
      <c r="K29" s="74">
        <f t="shared" si="2"/>
        <v>0</v>
      </c>
      <c r="L29" s="74">
        <f t="shared" si="3"/>
        <v>0</v>
      </c>
      <c r="M29" s="75">
        <f t="shared" si="4"/>
        <v>0</v>
      </c>
    </row>
    <row r="30" spans="1:13" x14ac:dyDescent="0.2">
      <c r="A30" s="99"/>
      <c r="B30" s="63"/>
      <c r="C30" s="63"/>
      <c r="D30" s="65"/>
      <c r="E30" s="6">
        <f t="shared" si="0"/>
        <v>0</v>
      </c>
      <c r="F30" s="66"/>
      <c r="G30" s="66"/>
      <c r="H30" s="67"/>
      <c r="I30" s="37">
        <f>IF(E30=0,0,IF($C$14=notice!$A$26,MIN(ROUND(('4'!D30/'4'!E30/('4'!F30+'4'!G30)*3%),2),1.8),VLOOKUP($C$14,notice!$A$27:$B$33,2,FALSE)))</f>
        <v>0</v>
      </c>
      <c r="J30" s="73">
        <f t="shared" si="1"/>
        <v>0</v>
      </c>
      <c r="K30" s="74">
        <f t="shared" si="2"/>
        <v>0</v>
      </c>
      <c r="L30" s="74">
        <f t="shared" si="3"/>
        <v>0</v>
      </c>
      <c r="M30" s="75">
        <f t="shared" si="4"/>
        <v>0</v>
      </c>
    </row>
    <row r="31" spans="1:13" x14ac:dyDescent="0.2">
      <c r="A31" s="99"/>
      <c r="B31" s="63"/>
      <c r="C31" s="63"/>
      <c r="D31" s="65"/>
      <c r="E31" s="6">
        <f t="shared" si="0"/>
        <v>0</v>
      </c>
      <c r="F31" s="66"/>
      <c r="G31" s="66"/>
      <c r="H31" s="67"/>
      <c r="I31" s="37">
        <f>IF(E31=0,0,IF($C$14=notice!$A$26,MIN(ROUND(('4'!D31/'4'!E31/('4'!F31+'4'!G31)*3%),2),1.8),VLOOKUP($C$14,notice!$A$27:$B$33,2,FALSE)))</f>
        <v>0</v>
      </c>
      <c r="J31" s="73">
        <f t="shared" si="1"/>
        <v>0</v>
      </c>
      <c r="K31" s="74">
        <f t="shared" si="2"/>
        <v>0</v>
      </c>
      <c r="L31" s="74">
        <f t="shared" si="3"/>
        <v>0</v>
      </c>
      <c r="M31" s="75">
        <f t="shared" si="4"/>
        <v>0</v>
      </c>
    </row>
    <row r="32" spans="1:13" x14ac:dyDescent="0.2">
      <c r="A32" s="99"/>
      <c r="B32" s="63"/>
      <c r="C32" s="63"/>
      <c r="D32" s="65"/>
      <c r="E32" s="6">
        <f t="shared" si="0"/>
        <v>0</v>
      </c>
      <c r="F32" s="66"/>
      <c r="G32" s="66"/>
      <c r="H32" s="67"/>
      <c r="I32" s="37">
        <f>IF(E32=0,0,IF($C$14=notice!$A$26,MIN(ROUND(('4'!D32/'4'!E32/('4'!F32+'4'!G32)*3%),2),1.8),VLOOKUP($C$14,notice!$A$27:$B$33,2,FALSE)))</f>
        <v>0</v>
      </c>
      <c r="J32" s="73">
        <f t="shared" si="1"/>
        <v>0</v>
      </c>
      <c r="K32" s="74">
        <f t="shared" si="2"/>
        <v>0</v>
      </c>
      <c r="L32" s="74">
        <f t="shared" si="3"/>
        <v>0</v>
      </c>
      <c r="M32" s="75">
        <f t="shared" si="4"/>
        <v>0</v>
      </c>
    </row>
    <row r="33" spans="1:13" x14ac:dyDescent="0.2">
      <c r="A33" s="99"/>
      <c r="B33" s="63"/>
      <c r="C33" s="63"/>
      <c r="D33" s="65"/>
      <c r="E33" s="6">
        <f t="shared" si="0"/>
        <v>0</v>
      </c>
      <c r="F33" s="66"/>
      <c r="G33" s="66"/>
      <c r="H33" s="67"/>
      <c r="I33" s="37">
        <f>IF(E33=0,0,IF($C$14=notice!$A$26,MIN(ROUND(('4'!D33/'4'!E33/('4'!F33+'4'!G33)*3%),2),1.8),VLOOKUP($C$14,notice!$A$27:$B$33,2,FALSE)))</f>
        <v>0</v>
      </c>
      <c r="J33" s="73">
        <f t="shared" si="1"/>
        <v>0</v>
      </c>
      <c r="K33" s="74">
        <f t="shared" si="2"/>
        <v>0</v>
      </c>
      <c r="L33" s="74">
        <f t="shared" si="3"/>
        <v>0</v>
      </c>
      <c r="M33" s="75">
        <f t="shared" si="4"/>
        <v>0</v>
      </c>
    </row>
    <row r="34" spans="1:13" x14ac:dyDescent="0.2">
      <c r="A34" s="99"/>
      <c r="B34" s="63"/>
      <c r="C34" s="63"/>
      <c r="D34" s="65"/>
      <c r="E34" s="6">
        <f t="shared" si="0"/>
        <v>0</v>
      </c>
      <c r="F34" s="66"/>
      <c r="G34" s="66"/>
      <c r="H34" s="67"/>
      <c r="I34" s="37">
        <f>IF(E34=0,0,IF($C$14=notice!$A$26,MIN(ROUND(('4'!D34/'4'!E34/('4'!F34+'4'!G34)*3%),2),1.8),VLOOKUP($C$14,notice!$A$27:$B$33,2,FALSE)))</f>
        <v>0</v>
      </c>
      <c r="J34" s="73">
        <f t="shared" si="1"/>
        <v>0</v>
      </c>
      <c r="K34" s="74">
        <f t="shared" si="2"/>
        <v>0</v>
      </c>
      <c r="L34" s="74">
        <f t="shared" si="3"/>
        <v>0</v>
      </c>
      <c r="M34" s="75">
        <f t="shared" si="4"/>
        <v>0</v>
      </c>
    </row>
    <row r="35" spans="1:13" x14ac:dyDescent="0.2">
      <c r="A35" s="99"/>
      <c r="B35" s="63"/>
      <c r="C35" s="63"/>
      <c r="D35" s="65"/>
      <c r="E35" s="6">
        <f t="shared" si="0"/>
        <v>0</v>
      </c>
      <c r="F35" s="66"/>
      <c r="G35" s="66"/>
      <c r="H35" s="67"/>
      <c r="I35" s="37">
        <f>IF(E35=0,0,IF($C$14=notice!$A$26,MIN(ROUND(('4'!D35/'4'!E35/('4'!F35+'4'!G35)*3%),2),1.8),VLOOKUP($C$14,notice!$A$27:$B$33,2,FALSE)))</f>
        <v>0</v>
      </c>
      <c r="J35" s="73">
        <f t="shared" si="1"/>
        <v>0</v>
      </c>
      <c r="K35" s="74">
        <f t="shared" si="2"/>
        <v>0</v>
      </c>
      <c r="L35" s="74">
        <f t="shared" si="3"/>
        <v>0</v>
      </c>
      <c r="M35" s="75">
        <f t="shared" si="4"/>
        <v>0</v>
      </c>
    </row>
    <row r="36" spans="1:13" x14ac:dyDescent="0.2">
      <c r="A36" s="99"/>
      <c r="B36" s="63"/>
      <c r="C36" s="63"/>
      <c r="D36" s="65"/>
      <c r="E36" s="6">
        <f t="shared" si="0"/>
        <v>0</v>
      </c>
      <c r="F36" s="66"/>
      <c r="G36" s="66"/>
      <c r="H36" s="67"/>
      <c r="I36" s="37">
        <f>IF(E36=0,0,IF($C$14=notice!$A$26,MIN(ROUND(('4'!D36/'4'!E36/('4'!F36+'4'!G36)*3%),2),1.8),VLOOKUP($C$14,notice!$A$27:$B$33,2,FALSE)))</f>
        <v>0</v>
      </c>
      <c r="J36" s="73">
        <f t="shared" si="1"/>
        <v>0</v>
      </c>
      <c r="K36" s="74">
        <f t="shared" si="2"/>
        <v>0</v>
      </c>
      <c r="L36" s="74">
        <f t="shared" si="3"/>
        <v>0</v>
      </c>
      <c r="M36" s="75">
        <f t="shared" si="4"/>
        <v>0</v>
      </c>
    </row>
    <row r="37" spans="1:13" x14ac:dyDescent="0.2">
      <c r="A37" s="99"/>
      <c r="B37" s="63"/>
      <c r="C37" s="63"/>
      <c r="D37" s="65"/>
      <c r="E37" s="6">
        <f t="shared" si="0"/>
        <v>0</v>
      </c>
      <c r="F37" s="66"/>
      <c r="G37" s="66"/>
      <c r="H37" s="67"/>
      <c r="I37" s="37">
        <f>IF(E37=0,0,IF($C$14=notice!$A$26,MIN(ROUND(('4'!D37/'4'!E37/('4'!F37+'4'!G37)*3%),2),1.8),VLOOKUP($C$14,notice!$A$27:$B$33,2,FALSE)))</f>
        <v>0</v>
      </c>
      <c r="J37" s="73">
        <f t="shared" si="1"/>
        <v>0</v>
      </c>
      <c r="K37" s="74">
        <f t="shared" si="2"/>
        <v>0</v>
      </c>
      <c r="L37" s="74">
        <f t="shared" si="3"/>
        <v>0</v>
      </c>
      <c r="M37" s="75">
        <f t="shared" si="4"/>
        <v>0</v>
      </c>
    </row>
    <row r="38" spans="1:13" x14ac:dyDescent="0.2">
      <c r="A38" s="99"/>
      <c r="B38" s="63"/>
      <c r="C38" s="63"/>
      <c r="D38" s="65"/>
      <c r="E38" s="6">
        <f t="shared" si="0"/>
        <v>0</v>
      </c>
      <c r="F38" s="66"/>
      <c r="G38" s="66"/>
      <c r="H38" s="67"/>
      <c r="I38" s="37">
        <f>IF(E38=0,0,IF($C$14=notice!$A$26,MIN(ROUND(('4'!D38/'4'!E38/('4'!F38+'4'!G38)*3%),2),1.8),VLOOKUP($C$14,notice!$A$27:$B$33,2,FALSE)))</f>
        <v>0</v>
      </c>
      <c r="J38" s="73">
        <f t="shared" si="1"/>
        <v>0</v>
      </c>
      <c r="K38" s="74">
        <f t="shared" si="2"/>
        <v>0</v>
      </c>
      <c r="L38" s="74">
        <f t="shared" si="3"/>
        <v>0</v>
      </c>
      <c r="M38" s="75">
        <f t="shared" si="4"/>
        <v>0</v>
      </c>
    </row>
    <row r="39" spans="1:13" x14ac:dyDescent="0.2">
      <c r="A39" s="99"/>
      <c r="B39" s="63"/>
      <c r="C39" s="63"/>
      <c r="D39" s="65"/>
      <c r="E39" s="6">
        <f t="shared" si="0"/>
        <v>0</v>
      </c>
      <c r="F39" s="66"/>
      <c r="G39" s="66"/>
      <c r="H39" s="67"/>
      <c r="I39" s="37">
        <f>IF(E39=0,0,IF($C$14=notice!$A$26,MIN(ROUND(('4'!D39/'4'!E39/('4'!F39+'4'!G39)*3%),2),1.8),VLOOKUP($C$14,notice!$A$27:$B$33,2,FALSE)))</f>
        <v>0</v>
      </c>
      <c r="J39" s="73">
        <f t="shared" si="1"/>
        <v>0</v>
      </c>
      <c r="K39" s="74">
        <f t="shared" si="2"/>
        <v>0</v>
      </c>
      <c r="L39" s="74">
        <f t="shared" si="3"/>
        <v>0</v>
      </c>
      <c r="M39" s="75">
        <f t="shared" si="4"/>
        <v>0</v>
      </c>
    </row>
    <row r="40" spans="1:13" x14ac:dyDescent="0.2">
      <c r="A40" s="99"/>
      <c r="B40" s="63"/>
      <c r="C40" s="63"/>
      <c r="D40" s="65"/>
      <c r="E40" s="6">
        <f t="shared" si="0"/>
        <v>0</v>
      </c>
      <c r="F40" s="66"/>
      <c r="G40" s="66"/>
      <c r="H40" s="67"/>
      <c r="I40" s="37">
        <f>IF(E40=0,0,IF($C$14=notice!$A$26,MIN(ROUND(('4'!D40/'4'!E40/('4'!F40+'4'!G40)*3%),2),1.8),VLOOKUP($C$14,notice!$A$27:$B$33,2,FALSE)))</f>
        <v>0</v>
      </c>
      <c r="J40" s="73">
        <f t="shared" si="1"/>
        <v>0</v>
      </c>
      <c r="K40" s="74">
        <f t="shared" si="2"/>
        <v>0</v>
      </c>
      <c r="L40" s="74">
        <f t="shared" si="3"/>
        <v>0</v>
      </c>
      <c r="M40" s="75">
        <f t="shared" si="4"/>
        <v>0</v>
      </c>
    </row>
    <row r="41" spans="1:13" x14ac:dyDescent="0.2">
      <c r="A41" s="99"/>
      <c r="B41" s="63"/>
      <c r="C41" s="63"/>
      <c r="D41" s="65"/>
      <c r="E41" s="6">
        <f t="shared" si="0"/>
        <v>0</v>
      </c>
      <c r="F41" s="66"/>
      <c r="G41" s="66"/>
      <c r="H41" s="67"/>
      <c r="I41" s="37">
        <f>IF(E41=0,0,IF($C$14=notice!$A$26,MIN(ROUND(('4'!D41/'4'!E41/('4'!F41+'4'!G41)*3%),2),1.8),VLOOKUP($C$14,notice!$A$27:$B$33,2,FALSE)))</f>
        <v>0</v>
      </c>
      <c r="J41" s="73">
        <f t="shared" si="1"/>
        <v>0</v>
      </c>
      <c r="K41" s="74">
        <f t="shared" si="2"/>
        <v>0</v>
      </c>
      <c r="L41" s="74">
        <f t="shared" si="3"/>
        <v>0</v>
      </c>
      <c r="M41" s="75">
        <f t="shared" si="4"/>
        <v>0</v>
      </c>
    </row>
    <row r="42" spans="1:13" x14ac:dyDescent="0.2">
      <c r="A42" s="99"/>
      <c r="B42" s="63"/>
      <c r="C42" s="63"/>
      <c r="D42" s="65"/>
      <c r="E42" s="6">
        <f t="shared" si="0"/>
        <v>0</v>
      </c>
      <c r="F42" s="66"/>
      <c r="G42" s="66"/>
      <c r="H42" s="67"/>
      <c r="I42" s="37">
        <f>IF(E42=0,0,IF($C$14=notice!$A$26,MIN(ROUND(('4'!D42/'4'!E42/('4'!F42+'4'!G42)*3%),2),1.8),VLOOKUP($C$14,notice!$A$27:$B$33,2,FALSE)))</f>
        <v>0</v>
      </c>
      <c r="J42" s="73">
        <f t="shared" si="1"/>
        <v>0</v>
      </c>
      <c r="K42" s="74">
        <f t="shared" si="2"/>
        <v>0</v>
      </c>
      <c r="L42" s="74">
        <f t="shared" si="3"/>
        <v>0</v>
      </c>
      <c r="M42" s="75">
        <f t="shared" si="4"/>
        <v>0</v>
      </c>
    </row>
    <row r="43" spans="1:13" x14ac:dyDescent="0.2">
      <c r="A43" s="99"/>
      <c r="B43" s="63"/>
      <c r="C43" s="63"/>
      <c r="D43" s="65"/>
      <c r="E43" s="6">
        <f t="shared" si="0"/>
        <v>0</v>
      </c>
      <c r="F43" s="66"/>
      <c r="G43" s="66"/>
      <c r="H43" s="67"/>
      <c r="I43" s="37">
        <f>IF(E43=0,0,IF($C$14=notice!$A$26,MIN(ROUND(('4'!D43/'4'!E43/('4'!F43+'4'!G43)*3%),2),1.8),VLOOKUP($C$14,notice!$A$27:$B$33,2,FALSE)))</f>
        <v>0</v>
      </c>
      <c r="J43" s="73">
        <f t="shared" si="1"/>
        <v>0</v>
      </c>
      <c r="K43" s="74">
        <f t="shared" si="2"/>
        <v>0</v>
      </c>
      <c r="L43" s="74">
        <f t="shared" si="3"/>
        <v>0</v>
      </c>
      <c r="M43" s="75">
        <f t="shared" si="4"/>
        <v>0</v>
      </c>
    </row>
    <row r="44" spans="1:13" x14ac:dyDescent="0.2">
      <c r="A44" s="99"/>
      <c r="B44" s="63"/>
      <c r="C44" s="63"/>
      <c r="D44" s="65"/>
      <c r="E44" s="6">
        <f t="shared" si="0"/>
        <v>0</v>
      </c>
      <c r="F44" s="66"/>
      <c r="G44" s="66"/>
      <c r="H44" s="67"/>
      <c r="I44" s="37">
        <f>IF(E44=0,0,IF($C$14=notice!$A$26,MIN(ROUND(('4'!D44/'4'!E44/('4'!F44+'4'!G44)*3%),2),1.8),VLOOKUP($C$14,notice!$A$27:$B$33,2,FALSE)))</f>
        <v>0</v>
      </c>
      <c r="J44" s="73">
        <f t="shared" si="1"/>
        <v>0</v>
      </c>
      <c r="K44" s="74">
        <f t="shared" si="2"/>
        <v>0</v>
      </c>
      <c r="L44" s="74">
        <f t="shared" si="3"/>
        <v>0</v>
      </c>
      <c r="M44" s="75">
        <f t="shared" si="4"/>
        <v>0</v>
      </c>
    </row>
    <row r="45" spans="1:13" x14ac:dyDescent="0.2">
      <c r="A45" s="99"/>
      <c r="B45" s="63"/>
      <c r="C45" s="63"/>
      <c r="D45" s="65"/>
      <c r="E45" s="6">
        <f t="shared" si="0"/>
        <v>0</v>
      </c>
      <c r="F45" s="66"/>
      <c r="G45" s="66"/>
      <c r="H45" s="67"/>
      <c r="I45" s="37">
        <f>IF(E45=0,0,IF($C$14=notice!$A$26,MIN(ROUND(('4'!D45/'4'!E45/('4'!F45+'4'!G45)*3%),2),1.8),VLOOKUP($C$14,notice!$A$27:$B$33,2,FALSE)))</f>
        <v>0</v>
      </c>
      <c r="J45" s="73">
        <f t="shared" si="1"/>
        <v>0</v>
      </c>
      <c r="K45" s="74">
        <f t="shared" si="2"/>
        <v>0</v>
      </c>
      <c r="L45" s="74">
        <f t="shared" si="3"/>
        <v>0</v>
      </c>
      <c r="M45" s="75">
        <f t="shared" si="4"/>
        <v>0</v>
      </c>
    </row>
    <row r="46" spans="1:13" x14ac:dyDescent="0.2">
      <c r="A46" s="99"/>
      <c r="B46" s="63"/>
      <c r="C46" s="63"/>
      <c r="D46" s="65"/>
      <c r="E46" s="6">
        <f t="shared" si="0"/>
        <v>0</v>
      </c>
      <c r="F46" s="66"/>
      <c r="G46" s="66"/>
      <c r="H46" s="67"/>
      <c r="I46" s="37">
        <f>IF(E46=0,0,IF($C$14=notice!$A$26,MIN(ROUND(('4'!D46/'4'!E46/('4'!F46+'4'!G46)*3%),2),1.8),VLOOKUP($C$14,notice!$A$27:$B$33,2,FALSE)))</f>
        <v>0</v>
      </c>
      <c r="J46" s="73">
        <f t="shared" si="1"/>
        <v>0</v>
      </c>
      <c r="K46" s="74">
        <f t="shared" si="2"/>
        <v>0</v>
      </c>
      <c r="L46" s="74">
        <f t="shared" si="3"/>
        <v>0</v>
      </c>
      <c r="M46" s="75">
        <f t="shared" si="4"/>
        <v>0</v>
      </c>
    </row>
    <row r="47" spans="1:13" ht="12.75" thickBot="1" x14ac:dyDescent="0.25">
      <c r="A47" s="99"/>
      <c r="B47" s="63"/>
      <c r="C47" s="63"/>
      <c r="D47" s="65"/>
      <c r="E47" s="6">
        <f t="shared" si="0"/>
        <v>0</v>
      </c>
      <c r="F47" s="66"/>
      <c r="G47" s="66"/>
      <c r="H47" s="67"/>
      <c r="I47" s="37">
        <f>IF(E47=0,0,IF($C$14=notice!$A$26,MIN(ROUND(('4'!D47/'4'!E47/('4'!F47+'4'!G47)*3%),2),1.8),VLOOKUP($C$14,notice!$A$27:$B$33,2,FALSE)))</f>
        <v>0</v>
      </c>
      <c r="J47" s="73">
        <f t="shared" si="1"/>
        <v>0</v>
      </c>
      <c r="K47" s="74">
        <f t="shared" si="2"/>
        <v>0</v>
      </c>
      <c r="L47" s="74">
        <f t="shared" si="3"/>
        <v>0</v>
      </c>
      <c r="M47" s="75">
        <f t="shared" si="4"/>
        <v>0</v>
      </c>
    </row>
    <row r="48" spans="1:13" ht="19.5" thickBot="1" x14ac:dyDescent="0.35">
      <c r="B48" s="108" t="s">
        <v>11</v>
      </c>
      <c r="C48" s="111"/>
      <c r="D48" s="110"/>
      <c r="E48" s="14">
        <f>SUM(E19:E47)</f>
        <v>0</v>
      </c>
      <c r="F48" s="14">
        <f t="shared" ref="F48" si="5">SUM(F19:F47)</f>
        <v>0</v>
      </c>
      <c r="G48" s="14">
        <f>SUM(G19:G47)</f>
        <v>0</v>
      </c>
      <c r="H48" s="19"/>
      <c r="I48" s="19"/>
      <c r="J48" s="14">
        <f>SUM(J19:J47)</f>
        <v>0</v>
      </c>
      <c r="K48" s="35">
        <f>SUM(K19:K47)</f>
        <v>0</v>
      </c>
      <c r="L48" s="35">
        <f>SUM(L19:L47)</f>
        <v>0</v>
      </c>
      <c r="M48" s="35">
        <f>SUM(M19:M47)</f>
        <v>0</v>
      </c>
    </row>
    <row r="49" spans="2:13" ht="15.75" thickBot="1" x14ac:dyDescent="0.25">
      <c r="B49" s="108" t="s">
        <v>47</v>
      </c>
      <c r="C49" s="109"/>
      <c r="D49" s="109"/>
      <c r="E49" s="110"/>
      <c r="F49" s="148">
        <f>F48+G48</f>
        <v>0</v>
      </c>
      <c r="G49" s="110"/>
      <c r="H49" s="15"/>
      <c r="I49" s="15"/>
      <c r="J49" s="18"/>
      <c r="K49" s="17"/>
    </row>
    <row r="50" spans="2:13" ht="15.75" customHeight="1" thickBot="1" x14ac:dyDescent="0.35">
      <c r="B50" s="100">
        <f>C7</f>
        <v>0</v>
      </c>
      <c r="C50" s="10"/>
      <c r="D50" s="10"/>
      <c r="E50" s="10"/>
      <c r="F50" s="146" t="s">
        <v>96</v>
      </c>
      <c r="G50" s="147"/>
      <c r="H50" s="143"/>
      <c r="I50" s="143"/>
      <c r="J50" s="143"/>
      <c r="K50" s="76">
        <f>K48</f>
        <v>0</v>
      </c>
      <c r="M50" s="88" t="str">
        <f>M1</f>
        <v>Annexe  2-1</v>
      </c>
    </row>
    <row r="51" spans="2:13" ht="33.75" customHeight="1" thickBot="1" x14ac:dyDescent="0.35">
      <c r="B51" s="100">
        <f>C14</f>
        <v>0</v>
      </c>
      <c r="C51" s="10"/>
      <c r="D51" s="10"/>
      <c r="E51" s="10"/>
      <c r="F51" s="142" t="s">
        <v>97</v>
      </c>
      <c r="G51" s="143"/>
      <c r="H51" s="143"/>
      <c r="I51" s="143"/>
      <c r="J51" s="143"/>
      <c r="K51" s="76">
        <f>L48</f>
        <v>0</v>
      </c>
    </row>
    <row r="52" spans="2:13" ht="34.5" customHeight="1" thickBot="1" x14ac:dyDescent="0.4">
      <c r="B52" s="100">
        <f>C10</f>
        <v>0</v>
      </c>
      <c r="C52" s="10"/>
      <c r="D52" s="10"/>
      <c r="E52" s="10"/>
      <c r="F52" s="144" t="s">
        <v>134</v>
      </c>
      <c r="G52" s="145"/>
      <c r="H52" s="145"/>
      <c r="I52" s="145"/>
      <c r="J52" s="145"/>
      <c r="K52" s="77">
        <f>K50+K51</f>
        <v>0</v>
      </c>
    </row>
  </sheetData>
  <sheetProtection algorithmName="SHA-512" hashValue="YM/5MCnqFw1qLZvMACRLRwH5O+xkthvKY3QwRMfb6ZbyH0f65Gaut7Ywy4NBpDbtOfJ61C7xCzHFCdFmtva6fQ==" saltValue="V+vMQxcBIt+trhMtoGXbvg==" spinCount="100000" sheet="1" objects="1" scenarios="1"/>
  <mergeCells count="56">
    <mergeCell ref="K7:L7"/>
    <mergeCell ref="K8:K9"/>
    <mergeCell ref="K10:K11"/>
    <mergeCell ref="K12:K13"/>
    <mergeCell ref="K14:K15"/>
    <mergeCell ref="L10:L11"/>
    <mergeCell ref="B48:D48"/>
    <mergeCell ref="B49:E49"/>
    <mergeCell ref="F49:G49"/>
    <mergeCell ref="G17:G18"/>
    <mergeCell ref="H17:H18"/>
    <mergeCell ref="E17:E18"/>
    <mergeCell ref="F17:F18"/>
    <mergeCell ref="B17:C17"/>
    <mergeCell ref="D17:D18"/>
    <mergeCell ref="M17:M18"/>
    <mergeCell ref="F51:J51"/>
    <mergeCell ref="F52:J52"/>
    <mergeCell ref="F50:J50"/>
    <mergeCell ref="L17:L18"/>
    <mergeCell ref="J17:J18"/>
    <mergeCell ref="K17:K18"/>
    <mergeCell ref="I17:I18"/>
    <mergeCell ref="A5:J5"/>
    <mergeCell ref="A8:B8"/>
    <mergeCell ref="C8:F8"/>
    <mergeCell ref="H8:I8"/>
    <mergeCell ref="B3:J3"/>
    <mergeCell ref="C7:F7"/>
    <mergeCell ref="H7:I7"/>
    <mergeCell ref="A4:J4"/>
    <mergeCell ref="A15:B15"/>
    <mergeCell ref="A13:B13"/>
    <mergeCell ref="A10:B10"/>
    <mergeCell ref="C10:F10"/>
    <mergeCell ref="H10:I11"/>
    <mergeCell ref="A14:B14"/>
    <mergeCell ref="C14:F14"/>
    <mergeCell ref="C15:F15"/>
    <mergeCell ref="A12:B12"/>
    <mergeCell ref="C1:H1"/>
    <mergeCell ref="M8:M9"/>
    <mergeCell ref="M10:M11"/>
    <mergeCell ref="M12:M13"/>
    <mergeCell ref="M14:M15"/>
    <mergeCell ref="L14:L15"/>
    <mergeCell ref="L12:L13"/>
    <mergeCell ref="C12:F12"/>
    <mergeCell ref="H12:I13"/>
    <mergeCell ref="C13:F13"/>
    <mergeCell ref="L8:L9"/>
    <mergeCell ref="B2:J2"/>
    <mergeCell ref="A7:B7"/>
    <mergeCell ref="A9:B9"/>
    <mergeCell ref="C9:F9"/>
    <mergeCell ref="H9:I9"/>
  </mergeCells>
  <phoneticPr fontId="44" type="noConversion"/>
  <pageMargins left="0.70866141732283472" right="0.70866141732283472" top="0.15748031496062992" bottom="0.15748031496062992" header="0.31496062992125984" footer="0.31496062992125984"/>
  <pageSetup paperSize="9" scale="75" fitToHeight="0" orientation="landscape" r:id="rId1"/>
  <legacyDrawing r:id="rId2"/>
  <extLst>
    <ext xmlns:x14="http://schemas.microsoft.com/office/spreadsheetml/2009/9/main" uri="{CCE6A557-97BC-4b89-ADB6-D9C93CAAB3DF}">
      <x14:dataValidations xmlns:xm="http://schemas.microsoft.com/office/excel/2006/main" xWindow="548" yWindow="499" count="2">
        <x14:dataValidation type="list" errorStyle="warning" showInputMessage="1" showErrorMessage="1" errorTitle="incomplet" error="obligatoire" promptTitle="classement" prompt="sélectionnez votre classement" xr:uid="{00000000-0002-0000-0400-000000000000}">
          <x14:formula1>
            <xm:f>notice!$A$26:$A$33</xm:f>
          </x14:formula1>
          <xm:sqref>C14:F14</xm:sqref>
        </x14:dataValidation>
        <x14:dataValidation type="list" allowBlank="1" showInputMessage="1" showErrorMessage="1" xr:uid="{00000000-0002-0000-0400-000001000000}">
          <x14:formula1>
            <xm:f>notice!$A$43:$A$46</xm:f>
          </x14:formula1>
          <xm:sqref>H19:H47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A1:M52"/>
  <sheetViews>
    <sheetView zoomScaleNormal="100" workbookViewId="0">
      <selection activeCell="M8" sqref="M8:M15"/>
    </sheetView>
  </sheetViews>
  <sheetFormatPr baseColWidth="10" defaultColWidth="9.140625" defaultRowHeight="12" x14ac:dyDescent="0.2"/>
  <cols>
    <col min="1" max="1" width="10.5703125" style="11" customWidth="1"/>
    <col min="2" max="2" width="17.42578125" style="10" customWidth="1"/>
    <col min="3" max="3" width="15.140625" style="11" customWidth="1"/>
    <col min="4" max="4" width="13.5703125" style="11" customWidth="1"/>
    <col min="5" max="5" width="10.7109375" style="11" customWidth="1"/>
    <col min="6" max="6" width="15" style="11" customWidth="1"/>
    <col min="7" max="7" width="12.85546875" style="11" customWidth="1"/>
    <col min="8" max="8" width="20.28515625" style="11" customWidth="1"/>
    <col min="9" max="9" width="14.140625" style="11" customWidth="1"/>
    <col min="10" max="10" width="11.28515625" style="11" customWidth="1"/>
    <col min="11" max="11" width="11.5703125" style="11" customWidth="1"/>
    <col min="12" max="12" width="12.5703125" style="11" customWidth="1"/>
    <col min="13" max="16384" width="9.140625" style="11"/>
  </cols>
  <sheetData>
    <row r="1" spans="1:13" ht="20.25" customHeight="1" thickBot="1" x14ac:dyDescent="0.3">
      <c r="B1" s="105" t="s">
        <v>133</v>
      </c>
      <c r="C1" s="156"/>
      <c r="D1" s="157"/>
      <c r="E1" s="157"/>
      <c r="F1" s="157"/>
      <c r="G1" s="157"/>
      <c r="H1" s="157"/>
      <c r="M1" s="105" t="s">
        <v>133</v>
      </c>
    </row>
    <row r="2" spans="1:13" ht="19.5" customHeight="1" x14ac:dyDescent="0.2">
      <c r="B2" s="132" t="s">
        <v>137</v>
      </c>
      <c r="C2" s="133"/>
      <c r="D2" s="133"/>
      <c r="E2" s="133"/>
      <c r="F2" s="133"/>
      <c r="G2" s="133"/>
      <c r="H2" s="133"/>
      <c r="I2" s="133"/>
      <c r="J2" s="134"/>
    </row>
    <row r="3" spans="1:13" ht="19.5" thickBot="1" x14ac:dyDescent="0.25">
      <c r="B3" s="136" t="s">
        <v>98</v>
      </c>
      <c r="C3" s="137"/>
      <c r="D3" s="137"/>
      <c r="E3" s="137"/>
      <c r="F3" s="137"/>
      <c r="G3" s="137"/>
      <c r="H3" s="137"/>
      <c r="I3" s="137"/>
      <c r="J3" s="138"/>
    </row>
    <row r="4" spans="1:13" ht="15" customHeight="1" x14ac:dyDescent="0.25">
      <c r="A4" s="130" t="s">
        <v>99</v>
      </c>
      <c r="B4" s="131"/>
      <c r="C4" s="131"/>
      <c r="D4" s="131"/>
      <c r="E4" s="131"/>
      <c r="F4" s="131"/>
      <c r="G4" s="131"/>
      <c r="H4" s="131"/>
      <c r="I4" s="131"/>
      <c r="J4" s="131"/>
    </row>
    <row r="5" spans="1:13" ht="15" customHeight="1" x14ac:dyDescent="0.25">
      <c r="A5" s="128" t="s">
        <v>17</v>
      </c>
      <c r="B5" s="129"/>
      <c r="C5" s="129"/>
      <c r="D5" s="129"/>
      <c r="E5" s="129"/>
      <c r="F5" s="129"/>
      <c r="G5" s="129"/>
      <c r="H5" s="129"/>
      <c r="I5" s="129"/>
      <c r="J5" s="129"/>
    </row>
    <row r="6" spans="1:13" x14ac:dyDescent="0.2">
      <c r="H6" s="89" t="s">
        <v>116</v>
      </c>
      <c r="K6" s="89" t="s">
        <v>117</v>
      </c>
    </row>
    <row r="7" spans="1:13" ht="24.75" customHeight="1" x14ac:dyDescent="0.25">
      <c r="A7" s="113" t="s">
        <v>50</v>
      </c>
      <c r="B7" s="114"/>
      <c r="C7" s="116">
        <f>'hébergement n°1'!C7:F7</f>
        <v>0</v>
      </c>
      <c r="D7" s="117"/>
      <c r="E7" s="117"/>
      <c r="F7" s="117"/>
      <c r="H7" s="125" t="s">
        <v>3</v>
      </c>
      <c r="I7" s="114"/>
      <c r="K7" s="125" t="s">
        <v>48</v>
      </c>
      <c r="L7" s="114"/>
      <c r="M7" s="57" t="s">
        <v>100</v>
      </c>
    </row>
    <row r="8" spans="1:13" ht="24.75" customHeight="1" x14ac:dyDescent="0.25">
      <c r="A8" s="113" t="s">
        <v>51</v>
      </c>
      <c r="B8" s="114"/>
      <c r="C8" s="116">
        <f>'hébergement n°1'!C8:F8</f>
        <v>0</v>
      </c>
      <c r="D8" s="117"/>
      <c r="E8" s="117"/>
      <c r="F8" s="117"/>
      <c r="H8" s="126" t="s">
        <v>6</v>
      </c>
      <c r="I8" s="114"/>
      <c r="K8" s="112" t="s">
        <v>80</v>
      </c>
      <c r="L8" s="112" t="s">
        <v>92</v>
      </c>
      <c r="M8" s="107" t="s">
        <v>147</v>
      </c>
    </row>
    <row r="9" spans="1:13" ht="22.5" customHeight="1" x14ac:dyDescent="0.25">
      <c r="A9" s="113" t="s">
        <v>4</v>
      </c>
      <c r="B9" s="114"/>
      <c r="C9" s="116">
        <f>'hébergement n°1'!C9:F9</f>
        <v>0</v>
      </c>
      <c r="D9" s="117"/>
      <c r="E9" s="117"/>
      <c r="F9" s="117"/>
      <c r="H9" s="126" t="s">
        <v>7</v>
      </c>
      <c r="I9" s="114"/>
      <c r="K9" s="112"/>
      <c r="L9" s="112"/>
      <c r="M9" s="107"/>
    </row>
    <row r="10" spans="1:13" ht="21" customHeight="1" x14ac:dyDescent="0.25">
      <c r="A10" s="113" t="s">
        <v>118</v>
      </c>
      <c r="B10" s="114"/>
      <c r="C10" s="116">
        <f>'hébergement n°1'!C10:F10</f>
        <v>0</v>
      </c>
      <c r="D10" s="117"/>
      <c r="E10" s="117"/>
      <c r="F10" s="117"/>
      <c r="H10" s="115" t="s">
        <v>8</v>
      </c>
      <c r="I10" s="114"/>
      <c r="K10" s="112" t="s">
        <v>81</v>
      </c>
      <c r="L10" s="112" t="s">
        <v>93</v>
      </c>
      <c r="M10" s="107" t="s">
        <v>148</v>
      </c>
    </row>
    <row r="11" spans="1:13" ht="24.75" customHeight="1" x14ac:dyDescent="0.2">
      <c r="E11" s="5"/>
      <c r="F11" s="12"/>
      <c r="H11" s="114"/>
      <c r="I11" s="114"/>
      <c r="K11" s="112"/>
      <c r="L11" s="112"/>
      <c r="M11" s="107"/>
    </row>
    <row r="12" spans="1:13" ht="31.5" customHeight="1" x14ac:dyDescent="0.25">
      <c r="A12" s="135" t="s">
        <v>18</v>
      </c>
      <c r="B12" s="114"/>
      <c r="C12" s="158" t="s">
        <v>21</v>
      </c>
      <c r="D12" s="117"/>
      <c r="E12" s="117"/>
      <c r="F12" s="117"/>
      <c r="H12" s="115" t="s">
        <v>87</v>
      </c>
      <c r="I12" s="114"/>
      <c r="K12" s="112" t="s">
        <v>82</v>
      </c>
      <c r="L12" s="112" t="s">
        <v>94</v>
      </c>
      <c r="M12" s="107" t="s">
        <v>149</v>
      </c>
    </row>
    <row r="13" spans="1:13" ht="36" customHeight="1" x14ac:dyDescent="0.25">
      <c r="A13" s="113" t="s">
        <v>49</v>
      </c>
      <c r="B13" s="114"/>
      <c r="C13" s="116" t="s">
        <v>42</v>
      </c>
      <c r="D13" s="117"/>
      <c r="E13" s="117"/>
      <c r="F13" s="117"/>
      <c r="H13" s="114"/>
      <c r="I13" s="114"/>
      <c r="K13" s="112"/>
      <c r="L13" s="112"/>
      <c r="M13" s="107"/>
    </row>
    <row r="14" spans="1:13" ht="15.75" thickBot="1" x14ac:dyDescent="0.3">
      <c r="A14" s="113" t="s">
        <v>40</v>
      </c>
      <c r="B14" s="114"/>
      <c r="C14" s="118"/>
      <c r="D14" s="119"/>
      <c r="E14" s="119"/>
      <c r="F14" s="119"/>
      <c r="K14" s="112" t="s">
        <v>83</v>
      </c>
      <c r="L14" s="112" t="s">
        <v>95</v>
      </c>
      <c r="M14" s="107" t="s">
        <v>150</v>
      </c>
    </row>
    <row r="15" spans="1:13" ht="23.25" customHeight="1" thickBot="1" x14ac:dyDescent="0.3">
      <c r="A15" s="127" t="s">
        <v>41</v>
      </c>
      <c r="B15" s="114"/>
      <c r="C15" s="120" t="e">
        <f>VLOOKUP(C14,notice!A26:B33,2,FALSE)</f>
        <v>#N/A</v>
      </c>
      <c r="D15" s="121"/>
      <c r="E15" s="121"/>
      <c r="F15" s="122"/>
      <c r="G15" s="7"/>
      <c r="H15" s="7"/>
      <c r="I15" s="7"/>
      <c r="K15" s="112"/>
      <c r="L15" s="112"/>
      <c r="M15" s="107"/>
    </row>
    <row r="17" spans="1:13" ht="12" customHeight="1" x14ac:dyDescent="0.2">
      <c r="B17" s="112" t="s">
        <v>5</v>
      </c>
      <c r="C17" s="112"/>
      <c r="D17" s="123" t="s">
        <v>43</v>
      </c>
      <c r="E17" s="112" t="s">
        <v>0</v>
      </c>
      <c r="F17" s="112" t="s">
        <v>10</v>
      </c>
      <c r="G17" s="112" t="s">
        <v>9</v>
      </c>
      <c r="H17" s="112" t="s">
        <v>1</v>
      </c>
      <c r="I17" s="123" t="s">
        <v>88</v>
      </c>
      <c r="J17" s="149" t="s">
        <v>46</v>
      </c>
      <c r="K17" s="112" t="s">
        <v>90</v>
      </c>
      <c r="L17" s="112" t="s">
        <v>89</v>
      </c>
      <c r="M17" s="141" t="s">
        <v>91</v>
      </c>
    </row>
    <row r="18" spans="1:13" ht="52.5" customHeight="1" x14ac:dyDescent="0.2">
      <c r="A18" s="98"/>
      <c r="B18" s="84" t="s">
        <v>44</v>
      </c>
      <c r="C18" s="6" t="s">
        <v>45</v>
      </c>
      <c r="D18" s="124"/>
      <c r="E18" s="112"/>
      <c r="F18" s="112"/>
      <c r="G18" s="112"/>
      <c r="H18" s="112"/>
      <c r="I18" s="124"/>
      <c r="J18" s="149"/>
      <c r="K18" s="112"/>
      <c r="L18" s="112"/>
      <c r="M18" s="141"/>
    </row>
    <row r="19" spans="1:13" x14ac:dyDescent="0.2">
      <c r="A19" s="99"/>
      <c r="B19" s="63"/>
      <c r="C19" s="63"/>
      <c r="D19" s="64"/>
      <c r="E19" s="6">
        <f>C19-B19</f>
        <v>0</v>
      </c>
      <c r="F19" s="66"/>
      <c r="G19" s="66"/>
      <c r="H19" s="67"/>
      <c r="I19" s="37">
        <f>IF(E19=0,0,IF($C$14=notice!$A$26,MIN(ROUND(('3'!D19/'3'!E19/('3'!F19+'3'!G19)*3%),2),1.1),VLOOKUP($C$14,notice!$A$27:$B$33,2,FALSE)))</f>
        <v>0</v>
      </c>
      <c r="J19" s="73">
        <f>E19*F19</f>
        <v>0</v>
      </c>
      <c r="K19" s="74">
        <f>IF(I19&gt;1.1,1.1*J19,J19*I19)</f>
        <v>0</v>
      </c>
      <c r="L19" s="74">
        <f>K19*10/100</f>
        <v>0</v>
      </c>
      <c r="M19" s="75">
        <f>L19+K19</f>
        <v>0</v>
      </c>
    </row>
    <row r="20" spans="1:13" x14ac:dyDescent="0.2">
      <c r="A20" s="99"/>
      <c r="B20" s="63"/>
      <c r="C20" s="63"/>
      <c r="D20" s="64"/>
      <c r="E20" s="6">
        <f t="shared" ref="E20:E47" si="0">C20-B20</f>
        <v>0</v>
      </c>
      <c r="F20" s="66"/>
      <c r="G20" s="66"/>
      <c r="H20" s="67"/>
      <c r="I20" s="37">
        <f>IF(E20=0,0,IF($C$14=notice!$A$26,MIN(ROUND(('5'!D20/'5'!E20/('5'!F20+'5'!G20)*3%),2),1.8),VLOOKUP($C$14,notice!$A$27:$B$33,2,FALSE)))</f>
        <v>0</v>
      </c>
      <c r="J20" s="73">
        <f t="shared" ref="J20:J47" si="1">E20*F20</f>
        <v>0</v>
      </c>
      <c r="K20" s="74">
        <f t="shared" ref="K20:K47" si="2">IF(I20&gt;1.1,1.1*J20,J20*I20)</f>
        <v>0</v>
      </c>
      <c r="L20" s="74">
        <f t="shared" ref="L20:L47" si="3">K20*10/100</f>
        <v>0</v>
      </c>
      <c r="M20" s="75">
        <f t="shared" ref="M20:M47" si="4">L20+K20</f>
        <v>0</v>
      </c>
    </row>
    <row r="21" spans="1:13" x14ac:dyDescent="0.2">
      <c r="A21" s="99"/>
      <c r="B21" s="63"/>
      <c r="C21" s="63"/>
      <c r="D21" s="65"/>
      <c r="E21" s="6">
        <f t="shared" si="0"/>
        <v>0</v>
      </c>
      <c r="F21" s="66"/>
      <c r="G21" s="66"/>
      <c r="H21" s="67"/>
      <c r="I21" s="37">
        <f>IF(E21=0,0,IF($C$14=notice!$A$26,MIN(ROUND(('5'!D21/'5'!E21/('5'!F21+'5'!G21)*3%),2),1.8),VLOOKUP($C$14,notice!$A$27:$B$33,2,FALSE)))</f>
        <v>0</v>
      </c>
      <c r="J21" s="73">
        <f t="shared" si="1"/>
        <v>0</v>
      </c>
      <c r="K21" s="74">
        <f t="shared" si="2"/>
        <v>0</v>
      </c>
      <c r="L21" s="74">
        <f t="shared" si="3"/>
        <v>0</v>
      </c>
      <c r="M21" s="75">
        <f t="shared" si="4"/>
        <v>0</v>
      </c>
    </row>
    <row r="22" spans="1:13" x14ac:dyDescent="0.2">
      <c r="A22" s="99"/>
      <c r="B22" s="63"/>
      <c r="C22" s="63"/>
      <c r="D22" s="65"/>
      <c r="E22" s="6">
        <f t="shared" si="0"/>
        <v>0</v>
      </c>
      <c r="F22" s="66"/>
      <c r="G22" s="66"/>
      <c r="H22" s="67"/>
      <c r="I22" s="37">
        <f>IF(E22=0,0,IF($C$14=notice!$A$26,MIN(ROUND(('5'!D22/'5'!E22/('5'!F22+'5'!G22)*3%),2),1.8),VLOOKUP($C$14,notice!$A$27:$B$33,2,FALSE)))</f>
        <v>0</v>
      </c>
      <c r="J22" s="73">
        <f t="shared" si="1"/>
        <v>0</v>
      </c>
      <c r="K22" s="74">
        <f t="shared" si="2"/>
        <v>0</v>
      </c>
      <c r="L22" s="74">
        <f t="shared" si="3"/>
        <v>0</v>
      </c>
      <c r="M22" s="75">
        <f t="shared" si="4"/>
        <v>0</v>
      </c>
    </row>
    <row r="23" spans="1:13" x14ac:dyDescent="0.2">
      <c r="A23" s="99"/>
      <c r="B23" s="63"/>
      <c r="C23" s="63"/>
      <c r="D23" s="65"/>
      <c r="E23" s="6">
        <f t="shared" si="0"/>
        <v>0</v>
      </c>
      <c r="F23" s="66"/>
      <c r="G23" s="66"/>
      <c r="H23" s="67"/>
      <c r="I23" s="37">
        <f>IF(E23=0,0,IF($C$14=notice!$A$26,MIN(ROUND(('5'!D23/'5'!E23/('5'!F23+'5'!G23)*3%),2),1.8),VLOOKUP($C$14,notice!$A$27:$B$33,2,FALSE)))</f>
        <v>0</v>
      </c>
      <c r="J23" s="73">
        <f t="shared" si="1"/>
        <v>0</v>
      </c>
      <c r="K23" s="74">
        <f t="shared" si="2"/>
        <v>0</v>
      </c>
      <c r="L23" s="74">
        <f t="shared" si="3"/>
        <v>0</v>
      </c>
      <c r="M23" s="75">
        <f t="shared" si="4"/>
        <v>0</v>
      </c>
    </row>
    <row r="24" spans="1:13" x14ac:dyDescent="0.2">
      <c r="A24" s="99"/>
      <c r="B24" s="63"/>
      <c r="C24" s="63"/>
      <c r="D24" s="65"/>
      <c r="E24" s="6">
        <f t="shared" si="0"/>
        <v>0</v>
      </c>
      <c r="F24" s="66"/>
      <c r="G24" s="66"/>
      <c r="H24" s="67"/>
      <c r="I24" s="37">
        <f>IF(E24=0,0,IF($C$14=notice!$A$26,MIN(ROUND(('5'!D24/'5'!E24/('5'!F24+'5'!G24)*3%),2),1.8),VLOOKUP($C$14,notice!$A$27:$B$33,2,FALSE)))</f>
        <v>0</v>
      </c>
      <c r="J24" s="73">
        <f t="shared" si="1"/>
        <v>0</v>
      </c>
      <c r="K24" s="74">
        <f t="shared" si="2"/>
        <v>0</v>
      </c>
      <c r="L24" s="74">
        <f t="shared" si="3"/>
        <v>0</v>
      </c>
      <c r="M24" s="75">
        <f t="shared" si="4"/>
        <v>0</v>
      </c>
    </row>
    <row r="25" spans="1:13" x14ac:dyDescent="0.2">
      <c r="A25" s="99"/>
      <c r="B25" s="63"/>
      <c r="C25" s="63"/>
      <c r="D25" s="65"/>
      <c r="E25" s="6">
        <f t="shared" si="0"/>
        <v>0</v>
      </c>
      <c r="F25" s="66"/>
      <c r="G25" s="66"/>
      <c r="H25" s="67"/>
      <c r="I25" s="37">
        <f>IF(E25=0,0,IF($C$14=notice!$A$26,MIN(ROUND(('5'!D25/'5'!E25/('5'!F25+'5'!G25)*3%),2),1.8),VLOOKUP($C$14,notice!$A$27:$B$33,2,FALSE)))</f>
        <v>0</v>
      </c>
      <c r="J25" s="73">
        <f t="shared" si="1"/>
        <v>0</v>
      </c>
      <c r="K25" s="74">
        <f t="shared" si="2"/>
        <v>0</v>
      </c>
      <c r="L25" s="74">
        <f t="shared" si="3"/>
        <v>0</v>
      </c>
      <c r="M25" s="75">
        <f t="shared" si="4"/>
        <v>0</v>
      </c>
    </row>
    <row r="26" spans="1:13" x14ac:dyDescent="0.2">
      <c r="A26" s="99"/>
      <c r="B26" s="63"/>
      <c r="C26" s="63"/>
      <c r="D26" s="65"/>
      <c r="E26" s="6">
        <f t="shared" si="0"/>
        <v>0</v>
      </c>
      <c r="F26" s="66"/>
      <c r="G26" s="66"/>
      <c r="H26" s="67"/>
      <c r="I26" s="37">
        <f>IF(E26=0,0,IF($C$14=notice!$A$26,MIN(ROUND(('5'!D26/'5'!E26/('5'!F26+'5'!G26)*3%),2),1.8),VLOOKUP($C$14,notice!$A$27:$B$33,2,FALSE)))</f>
        <v>0</v>
      </c>
      <c r="J26" s="73">
        <f t="shared" si="1"/>
        <v>0</v>
      </c>
      <c r="K26" s="74">
        <f t="shared" si="2"/>
        <v>0</v>
      </c>
      <c r="L26" s="74">
        <f t="shared" si="3"/>
        <v>0</v>
      </c>
      <c r="M26" s="75">
        <f t="shared" si="4"/>
        <v>0</v>
      </c>
    </row>
    <row r="27" spans="1:13" x14ac:dyDescent="0.2">
      <c r="A27" s="99"/>
      <c r="B27" s="63"/>
      <c r="C27" s="63"/>
      <c r="D27" s="65"/>
      <c r="E27" s="6">
        <f t="shared" si="0"/>
        <v>0</v>
      </c>
      <c r="F27" s="66"/>
      <c r="G27" s="66"/>
      <c r="H27" s="67"/>
      <c r="I27" s="37">
        <f>IF(E27=0,0,IF($C$14=notice!$A$26,MIN(ROUND(('5'!D27/'5'!E27/('5'!F27+'5'!G27)*3%),2),1.8),VLOOKUP($C$14,notice!$A$27:$B$33,2,FALSE)))</f>
        <v>0</v>
      </c>
      <c r="J27" s="73">
        <f t="shared" si="1"/>
        <v>0</v>
      </c>
      <c r="K27" s="74">
        <f t="shared" si="2"/>
        <v>0</v>
      </c>
      <c r="L27" s="74">
        <f t="shared" si="3"/>
        <v>0</v>
      </c>
      <c r="M27" s="75">
        <f t="shared" si="4"/>
        <v>0</v>
      </c>
    </row>
    <row r="28" spans="1:13" x14ac:dyDescent="0.2">
      <c r="A28" s="99"/>
      <c r="B28" s="63"/>
      <c r="C28" s="63"/>
      <c r="D28" s="65"/>
      <c r="E28" s="6">
        <f t="shared" si="0"/>
        <v>0</v>
      </c>
      <c r="F28" s="66"/>
      <c r="G28" s="66"/>
      <c r="H28" s="67"/>
      <c r="I28" s="37">
        <f>IF(E28=0,0,IF($C$14=notice!$A$26,MIN(ROUND(('5'!D28/'5'!E28/('5'!F28+'5'!G28)*3%),2),1.8),VLOOKUP($C$14,notice!$A$27:$B$33,2,FALSE)))</f>
        <v>0</v>
      </c>
      <c r="J28" s="73">
        <f t="shared" si="1"/>
        <v>0</v>
      </c>
      <c r="K28" s="74">
        <f t="shared" si="2"/>
        <v>0</v>
      </c>
      <c r="L28" s="74">
        <f t="shared" si="3"/>
        <v>0</v>
      </c>
      <c r="M28" s="75">
        <f t="shared" si="4"/>
        <v>0</v>
      </c>
    </row>
    <row r="29" spans="1:13" x14ac:dyDescent="0.2">
      <c r="A29" s="99"/>
      <c r="B29" s="63"/>
      <c r="C29" s="63"/>
      <c r="D29" s="65"/>
      <c r="E29" s="6">
        <f t="shared" si="0"/>
        <v>0</v>
      </c>
      <c r="F29" s="66"/>
      <c r="G29" s="66"/>
      <c r="H29" s="67"/>
      <c r="I29" s="37">
        <f>IF(E29=0,0,IF($C$14=notice!$A$26,MIN(ROUND(('5'!D29/'5'!E29/('5'!F29+'5'!G29)*3%),2),1.8),VLOOKUP($C$14,notice!$A$27:$B$33,2,FALSE)))</f>
        <v>0</v>
      </c>
      <c r="J29" s="73">
        <f t="shared" si="1"/>
        <v>0</v>
      </c>
      <c r="K29" s="74">
        <f t="shared" si="2"/>
        <v>0</v>
      </c>
      <c r="L29" s="74">
        <f t="shared" si="3"/>
        <v>0</v>
      </c>
      <c r="M29" s="75">
        <f t="shared" si="4"/>
        <v>0</v>
      </c>
    </row>
    <row r="30" spans="1:13" x14ac:dyDescent="0.2">
      <c r="A30" s="99"/>
      <c r="B30" s="63"/>
      <c r="C30" s="63"/>
      <c r="D30" s="65"/>
      <c r="E30" s="6">
        <f t="shared" si="0"/>
        <v>0</v>
      </c>
      <c r="F30" s="66"/>
      <c r="G30" s="66"/>
      <c r="H30" s="67"/>
      <c r="I30" s="37">
        <f>IF(E30=0,0,IF($C$14=notice!$A$26,MIN(ROUND(('5'!D30/'5'!E30/('5'!F30+'5'!G30)*3%),2),1.8),VLOOKUP($C$14,notice!$A$27:$B$33,2,FALSE)))</f>
        <v>0</v>
      </c>
      <c r="J30" s="73">
        <f t="shared" si="1"/>
        <v>0</v>
      </c>
      <c r="K30" s="74">
        <f t="shared" si="2"/>
        <v>0</v>
      </c>
      <c r="L30" s="74">
        <f t="shared" si="3"/>
        <v>0</v>
      </c>
      <c r="M30" s="75">
        <f t="shared" si="4"/>
        <v>0</v>
      </c>
    </row>
    <row r="31" spans="1:13" x14ac:dyDescent="0.2">
      <c r="A31" s="99"/>
      <c r="B31" s="63"/>
      <c r="C31" s="63"/>
      <c r="D31" s="65"/>
      <c r="E31" s="6">
        <f t="shared" si="0"/>
        <v>0</v>
      </c>
      <c r="F31" s="66"/>
      <c r="G31" s="66"/>
      <c r="H31" s="67"/>
      <c r="I31" s="37">
        <f>IF(E31=0,0,IF($C$14=notice!$A$26,MIN(ROUND(('5'!D31/'5'!E31/('5'!F31+'5'!G31)*3%),2),1.8),VLOOKUP($C$14,notice!$A$27:$B$33,2,FALSE)))</f>
        <v>0</v>
      </c>
      <c r="J31" s="73">
        <f t="shared" si="1"/>
        <v>0</v>
      </c>
      <c r="K31" s="74">
        <f t="shared" si="2"/>
        <v>0</v>
      </c>
      <c r="L31" s="74">
        <f t="shared" si="3"/>
        <v>0</v>
      </c>
      <c r="M31" s="75">
        <f t="shared" si="4"/>
        <v>0</v>
      </c>
    </row>
    <row r="32" spans="1:13" x14ac:dyDescent="0.2">
      <c r="A32" s="99"/>
      <c r="B32" s="63"/>
      <c r="C32" s="63"/>
      <c r="D32" s="65"/>
      <c r="E32" s="6">
        <f t="shared" si="0"/>
        <v>0</v>
      </c>
      <c r="F32" s="66"/>
      <c r="G32" s="66"/>
      <c r="H32" s="67"/>
      <c r="I32" s="37">
        <f>IF(E32=0,0,IF($C$14=notice!$A$26,MIN(ROUND(('5'!D32/'5'!E32/('5'!F32+'5'!G32)*3%),2),1.8),VLOOKUP($C$14,notice!$A$27:$B$33,2,FALSE)))</f>
        <v>0</v>
      </c>
      <c r="J32" s="73">
        <f t="shared" si="1"/>
        <v>0</v>
      </c>
      <c r="K32" s="74">
        <f t="shared" si="2"/>
        <v>0</v>
      </c>
      <c r="L32" s="74">
        <f t="shared" si="3"/>
        <v>0</v>
      </c>
      <c r="M32" s="75">
        <f t="shared" si="4"/>
        <v>0</v>
      </c>
    </row>
    <row r="33" spans="1:13" x14ac:dyDescent="0.2">
      <c r="A33" s="99"/>
      <c r="B33" s="63"/>
      <c r="C33" s="63"/>
      <c r="D33" s="65"/>
      <c r="E33" s="6">
        <f t="shared" si="0"/>
        <v>0</v>
      </c>
      <c r="F33" s="66"/>
      <c r="G33" s="66"/>
      <c r="H33" s="67"/>
      <c r="I33" s="37">
        <f>IF(E33=0,0,IF($C$14=notice!$A$26,MIN(ROUND(('5'!D33/'5'!E33/('5'!F33+'5'!G33)*3%),2),1.8),VLOOKUP($C$14,notice!$A$27:$B$33,2,FALSE)))</f>
        <v>0</v>
      </c>
      <c r="J33" s="73">
        <f t="shared" si="1"/>
        <v>0</v>
      </c>
      <c r="K33" s="74">
        <f t="shared" si="2"/>
        <v>0</v>
      </c>
      <c r="L33" s="74">
        <f t="shared" si="3"/>
        <v>0</v>
      </c>
      <c r="M33" s="75">
        <f t="shared" si="4"/>
        <v>0</v>
      </c>
    </row>
    <row r="34" spans="1:13" x14ac:dyDescent="0.2">
      <c r="A34" s="99"/>
      <c r="B34" s="63"/>
      <c r="C34" s="63"/>
      <c r="D34" s="65"/>
      <c r="E34" s="6">
        <f t="shared" si="0"/>
        <v>0</v>
      </c>
      <c r="F34" s="66"/>
      <c r="G34" s="66"/>
      <c r="H34" s="67"/>
      <c r="I34" s="37">
        <f>IF(E34=0,0,IF($C$14=notice!$A$26,MIN(ROUND(('5'!D34/'5'!E34/('5'!F34+'5'!G34)*3%),2),1.8),VLOOKUP($C$14,notice!$A$27:$B$33,2,FALSE)))</f>
        <v>0</v>
      </c>
      <c r="J34" s="73">
        <f t="shared" si="1"/>
        <v>0</v>
      </c>
      <c r="K34" s="74">
        <f t="shared" si="2"/>
        <v>0</v>
      </c>
      <c r="L34" s="74">
        <f t="shared" si="3"/>
        <v>0</v>
      </c>
      <c r="M34" s="75">
        <f t="shared" si="4"/>
        <v>0</v>
      </c>
    </row>
    <row r="35" spans="1:13" x14ac:dyDescent="0.2">
      <c r="A35" s="99"/>
      <c r="B35" s="63"/>
      <c r="C35" s="63"/>
      <c r="D35" s="65"/>
      <c r="E35" s="6">
        <f t="shared" si="0"/>
        <v>0</v>
      </c>
      <c r="F35" s="66"/>
      <c r="G35" s="66"/>
      <c r="H35" s="67"/>
      <c r="I35" s="37">
        <f>IF(E35=0,0,IF($C$14=notice!$A$26,MIN(ROUND(('5'!D35/'5'!E35/('5'!F35+'5'!G35)*3%),2),1.8),VLOOKUP($C$14,notice!$A$27:$B$33,2,FALSE)))</f>
        <v>0</v>
      </c>
      <c r="J35" s="73">
        <f t="shared" si="1"/>
        <v>0</v>
      </c>
      <c r="K35" s="74">
        <f t="shared" si="2"/>
        <v>0</v>
      </c>
      <c r="L35" s="74">
        <f t="shared" si="3"/>
        <v>0</v>
      </c>
      <c r="M35" s="75">
        <f t="shared" si="4"/>
        <v>0</v>
      </c>
    </row>
    <row r="36" spans="1:13" x14ac:dyDescent="0.2">
      <c r="A36" s="99"/>
      <c r="B36" s="63"/>
      <c r="C36" s="63"/>
      <c r="D36" s="65"/>
      <c r="E36" s="6">
        <f t="shared" si="0"/>
        <v>0</v>
      </c>
      <c r="F36" s="66"/>
      <c r="G36" s="66"/>
      <c r="H36" s="67"/>
      <c r="I36" s="37">
        <f>IF(E36=0,0,IF($C$14=notice!$A$26,MIN(ROUND(('5'!D36/'5'!E36/('5'!F36+'5'!G36)*3%),2),1.8),VLOOKUP($C$14,notice!$A$27:$B$33,2,FALSE)))</f>
        <v>0</v>
      </c>
      <c r="J36" s="73">
        <f t="shared" si="1"/>
        <v>0</v>
      </c>
      <c r="K36" s="74">
        <f t="shared" si="2"/>
        <v>0</v>
      </c>
      <c r="L36" s="74">
        <f t="shared" si="3"/>
        <v>0</v>
      </c>
      <c r="M36" s="75">
        <f t="shared" si="4"/>
        <v>0</v>
      </c>
    </row>
    <row r="37" spans="1:13" x14ac:dyDescent="0.2">
      <c r="A37" s="99"/>
      <c r="B37" s="63"/>
      <c r="C37" s="63"/>
      <c r="D37" s="65"/>
      <c r="E37" s="6">
        <f t="shared" si="0"/>
        <v>0</v>
      </c>
      <c r="F37" s="66"/>
      <c r="G37" s="66"/>
      <c r="H37" s="67"/>
      <c r="I37" s="37">
        <f>IF(E37=0,0,IF($C$14=notice!$A$26,MIN(ROUND(('5'!D37/'5'!E37/('5'!F37+'5'!G37)*3%),2),1.8),VLOOKUP($C$14,notice!$A$27:$B$33,2,FALSE)))</f>
        <v>0</v>
      </c>
      <c r="J37" s="73">
        <f t="shared" si="1"/>
        <v>0</v>
      </c>
      <c r="K37" s="74">
        <f t="shared" si="2"/>
        <v>0</v>
      </c>
      <c r="L37" s="74">
        <f t="shared" si="3"/>
        <v>0</v>
      </c>
      <c r="M37" s="75">
        <f t="shared" si="4"/>
        <v>0</v>
      </c>
    </row>
    <row r="38" spans="1:13" x14ac:dyDescent="0.2">
      <c r="A38" s="99"/>
      <c r="B38" s="63"/>
      <c r="C38" s="63"/>
      <c r="D38" s="65"/>
      <c r="E38" s="6">
        <f t="shared" si="0"/>
        <v>0</v>
      </c>
      <c r="F38" s="66"/>
      <c r="G38" s="66"/>
      <c r="H38" s="67"/>
      <c r="I38" s="37">
        <f>IF(E38=0,0,IF($C$14=notice!$A$26,MIN(ROUND(('5'!D38/'5'!E38/('5'!F38+'5'!G38)*3%),2),1.8),VLOOKUP($C$14,notice!$A$27:$B$33,2,FALSE)))</f>
        <v>0</v>
      </c>
      <c r="J38" s="73">
        <f t="shared" si="1"/>
        <v>0</v>
      </c>
      <c r="K38" s="74">
        <f t="shared" si="2"/>
        <v>0</v>
      </c>
      <c r="L38" s="74">
        <f t="shared" si="3"/>
        <v>0</v>
      </c>
      <c r="M38" s="75">
        <f t="shared" si="4"/>
        <v>0</v>
      </c>
    </row>
    <row r="39" spans="1:13" x14ac:dyDescent="0.2">
      <c r="A39" s="99"/>
      <c r="B39" s="63"/>
      <c r="C39" s="63"/>
      <c r="D39" s="65"/>
      <c r="E39" s="6">
        <f t="shared" si="0"/>
        <v>0</v>
      </c>
      <c r="F39" s="66"/>
      <c r="G39" s="66"/>
      <c r="H39" s="67"/>
      <c r="I39" s="37">
        <f>IF(E39=0,0,IF($C$14=notice!$A$26,MIN(ROUND(('5'!D39/'5'!E39/('5'!F39+'5'!G39)*3%),2),1.8),VLOOKUP($C$14,notice!$A$27:$B$33,2,FALSE)))</f>
        <v>0</v>
      </c>
      <c r="J39" s="73">
        <f t="shared" si="1"/>
        <v>0</v>
      </c>
      <c r="K39" s="74">
        <f t="shared" si="2"/>
        <v>0</v>
      </c>
      <c r="L39" s="74">
        <f t="shared" si="3"/>
        <v>0</v>
      </c>
      <c r="M39" s="75">
        <f t="shared" si="4"/>
        <v>0</v>
      </c>
    </row>
    <row r="40" spans="1:13" x14ac:dyDescent="0.2">
      <c r="A40" s="99"/>
      <c r="B40" s="63"/>
      <c r="C40" s="63"/>
      <c r="D40" s="65"/>
      <c r="E40" s="6">
        <f t="shared" si="0"/>
        <v>0</v>
      </c>
      <c r="F40" s="66"/>
      <c r="G40" s="66"/>
      <c r="H40" s="67"/>
      <c r="I40" s="37">
        <f>IF(E40=0,0,IF($C$14=notice!$A$26,MIN(ROUND(('5'!D40/'5'!E40/('5'!F40+'5'!G40)*3%),2),1.8),VLOOKUP($C$14,notice!$A$27:$B$33,2,FALSE)))</f>
        <v>0</v>
      </c>
      <c r="J40" s="73">
        <f t="shared" si="1"/>
        <v>0</v>
      </c>
      <c r="K40" s="74">
        <f t="shared" si="2"/>
        <v>0</v>
      </c>
      <c r="L40" s="74">
        <f t="shared" si="3"/>
        <v>0</v>
      </c>
      <c r="M40" s="75">
        <f t="shared" si="4"/>
        <v>0</v>
      </c>
    </row>
    <row r="41" spans="1:13" x14ac:dyDescent="0.2">
      <c r="A41" s="99"/>
      <c r="B41" s="63"/>
      <c r="C41" s="63"/>
      <c r="D41" s="65"/>
      <c r="E41" s="6">
        <f t="shared" si="0"/>
        <v>0</v>
      </c>
      <c r="F41" s="66"/>
      <c r="G41" s="66"/>
      <c r="H41" s="67"/>
      <c r="I41" s="37">
        <f>IF(E41=0,0,IF($C$14=notice!$A$26,MIN(ROUND(('5'!D41/'5'!E41/('5'!F41+'5'!G41)*3%),2),1.8),VLOOKUP($C$14,notice!$A$27:$B$33,2,FALSE)))</f>
        <v>0</v>
      </c>
      <c r="J41" s="73">
        <f t="shared" si="1"/>
        <v>0</v>
      </c>
      <c r="K41" s="74">
        <f t="shared" si="2"/>
        <v>0</v>
      </c>
      <c r="L41" s="74">
        <f t="shared" si="3"/>
        <v>0</v>
      </c>
      <c r="M41" s="75">
        <f t="shared" si="4"/>
        <v>0</v>
      </c>
    </row>
    <row r="42" spans="1:13" x14ac:dyDescent="0.2">
      <c r="A42" s="99"/>
      <c r="B42" s="63"/>
      <c r="C42" s="63"/>
      <c r="D42" s="65"/>
      <c r="E42" s="6">
        <f t="shared" si="0"/>
        <v>0</v>
      </c>
      <c r="F42" s="66"/>
      <c r="G42" s="66"/>
      <c r="H42" s="67"/>
      <c r="I42" s="37">
        <f>IF(E42=0,0,IF($C$14=notice!$A$26,MIN(ROUND(('5'!D42/'5'!E42/('5'!F42+'5'!G42)*3%),2),1.8),VLOOKUP($C$14,notice!$A$27:$B$33,2,FALSE)))</f>
        <v>0</v>
      </c>
      <c r="J42" s="73">
        <f t="shared" si="1"/>
        <v>0</v>
      </c>
      <c r="K42" s="74">
        <f t="shared" si="2"/>
        <v>0</v>
      </c>
      <c r="L42" s="74">
        <f t="shared" si="3"/>
        <v>0</v>
      </c>
      <c r="M42" s="75">
        <f t="shared" si="4"/>
        <v>0</v>
      </c>
    </row>
    <row r="43" spans="1:13" x14ac:dyDescent="0.2">
      <c r="A43" s="99"/>
      <c r="B43" s="63"/>
      <c r="C43" s="63"/>
      <c r="D43" s="65"/>
      <c r="E43" s="6">
        <f t="shared" si="0"/>
        <v>0</v>
      </c>
      <c r="F43" s="66"/>
      <c r="G43" s="66"/>
      <c r="H43" s="67"/>
      <c r="I43" s="37">
        <f>IF(E43=0,0,IF($C$14=notice!$A$26,MIN(ROUND(('5'!D43/'5'!E43/('5'!F43+'5'!G43)*3%),2),1.8),VLOOKUP($C$14,notice!$A$27:$B$33,2,FALSE)))</f>
        <v>0</v>
      </c>
      <c r="J43" s="73">
        <f t="shared" si="1"/>
        <v>0</v>
      </c>
      <c r="K43" s="74">
        <f t="shared" si="2"/>
        <v>0</v>
      </c>
      <c r="L43" s="74">
        <f t="shared" si="3"/>
        <v>0</v>
      </c>
      <c r="M43" s="75">
        <f t="shared" si="4"/>
        <v>0</v>
      </c>
    </row>
    <row r="44" spans="1:13" x14ac:dyDescent="0.2">
      <c r="A44" s="99"/>
      <c r="B44" s="63"/>
      <c r="C44" s="63"/>
      <c r="D44" s="65"/>
      <c r="E44" s="6">
        <f t="shared" si="0"/>
        <v>0</v>
      </c>
      <c r="F44" s="66"/>
      <c r="G44" s="66"/>
      <c r="H44" s="67"/>
      <c r="I44" s="37">
        <f>IF(E44=0,0,IF($C$14=notice!$A$26,MIN(ROUND(('5'!D44/'5'!E44/('5'!F44+'5'!G44)*3%),2),1.8),VLOOKUP($C$14,notice!$A$27:$B$33,2,FALSE)))</f>
        <v>0</v>
      </c>
      <c r="J44" s="73">
        <f t="shared" si="1"/>
        <v>0</v>
      </c>
      <c r="K44" s="74">
        <f t="shared" si="2"/>
        <v>0</v>
      </c>
      <c r="L44" s="74">
        <f t="shared" si="3"/>
        <v>0</v>
      </c>
      <c r="M44" s="75">
        <f t="shared" si="4"/>
        <v>0</v>
      </c>
    </row>
    <row r="45" spans="1:13" x14ac:dyDescent="0.2">
      <c r="A45" s="99"/>
      <c r="B45" s="63"/>
      <c r="C45" s="63"/>
      <c r="D45" s="65"/>
      <c r="E45" s="6">
        <f t="shared" si="0"/>
        <v>0</v>
      </c>
      <c r="F45" s="66"/>
      <c r="G45" s="66"/>
      <c r="H45" s="67"/>
      <c r="I45" s="37">
        <f>IF(E45=0,0,IF($C$14=notice!$A$26,MIN(ROUND(('5'!D45/'5'!E45/('5'!F45+'5'!G45)*3%),2),1.8),VLOOKUP($C$14,notice!$A$27:$B$33,2,FALSE)))</f>
        <v>0</v>
      </c>
      <c r="J45" s="73">
        <f t="shared" si="1"/>
        <v>0</v>
      </c>
      <c r="K45" s="74">
        <f t="shared" si="2"/>
        <v>0</v>
      </c>
      <c r="L45" s="74">
        <f t="shared" si="3"/>
        <v>0</v>
      </c>
      <c r="M45" s="75">
        <f t="shared" si="4"/>
        <v>0</v>
      </c>
    </row>
    <row r="46" spans="1:13" x14ac:dyDescent="0.2">
      <c r="A46" s="99"/>
      <c r="B46" s="63"/>
      <c r="C46" s="63"/>
      <c r="D46" s="65"/>
      <c r="E46" s="6">
        <f t="shared" si="0"/>
        <v>0</v>
      </c>
      <c r="F46" s="66"/>
      <c r="G46" s="66"/>
      <c r="H46" s="67"/>
      <c r="I46" s="37">
        <f>IF(E46=0,0,IF($C$14=notice!$A$26,MIN(ROUND(('5'!D46/'5'!E46/('5'!F46+'5'!G46)*3%),2),1.8),VLOOKUP($C$14,notice!$A$27:$B$33,2,FALSE)))</f>
        <v>0</v>
      </c>
      <c r="J46" s="73">
        <f t="shared" si="1"/>
        <v>0</v>
      </c>
      <c r="K46" s="74">
        <f t="shared" si="2"/>
        <v>0</v>
      </c>
      <c r="L46" s="74">
        <f t="shared" si="3"/>
        <v>0</v>
      </c>
      <c r="M46" s="75">
        <f t="shared" si="4"/>
        <v>0</v>
      </c>
    </row>
    <row r="47" spans="1:13" ht="12.75" thickBot="1" x14ac:dyDescent="0.25">
      <c r="A47" s="99"/>
      <c r="B47" s="63"/>
      <c r="C47" s="63"/>
      <c r="D47" s="65"/>
      <c r="E47" s="6">
        <f t="shared" si="0"/>
        <v>0</v>
      </c>
      <c r="F47" s="66"/>
      <c r="G47" s="66"/>
      <c r="H47" s="67"/>
      <c r="I47" s="37">
        <f>IF(E47=0,0,IF($C$14=notice!$A$26,MIN(ROUND(('5'!D47/'5'!E47/('5'!F47+'5'!G47)*3%),2),1.8),VLOOKUP($C$14,notice!$A$27:$B$33,2,FALSE)))</f>
        <v>0</v>
      </c>
      <c r="J47" s="73">
        <f t="shared" si="1"/>
        <v>0</v>
      </c>
      <c r="K47" s="74">
        <f t="shared" si="2"/>
        <v>0</v>
      </c>
      <c r="L47" s="74">
        <f t="shared" si="3"/>
        <v>0</v>
      </c>
      <c r="M47" s="75">
        <f t="shared" si="4"/>
        <v>0</v>
      </c>
    </row>
    <row r="48" spans="1:13" ht="19.5" thickBot="1" x14ac:dyDescent="0.35">
      <c r="B48" s="108" t="s">
        <v>11</v>
      </c>
      <c r="C48" s="111"/>
      <c r="D48" s="110"/>
      <c r="E48" s="14">
        <f>SUM(E19:E47)</f>
        <v>0</v>
      </c>
      <c r="F48" s="14">
        <f t="shared" ref="F48" si="5">SUM(F19:F47)</f>
        <v>0</v>
      </c>
      <c r="G48" s="14">
        <f>SUM(G19:G47)</f>
        <v>0</v>
      </c>
      <c r="H48" s="19"/>
      <c r="I48" s="19"/>
      <c r="J48" s="14">
        <f>SUM(J19:J47)</f>
        <v>0</v>
      </c>
      <c r="K48" s="35">
        <f>SUM(K19:K47)</f>
        <v>0</v>
      </c>
      <c r="L48" s="35">
        <f>SUM(L19:L47)</f>
        <v>0</v>
      </c>
      <c r="M48" s="35">
        <f>SUM(M19:M47)</f>
        <v>0</v>
      </c>
    </row>
    <row r="49" spans="2:13" ht="15.75" thickBot="1" x14ac:dyDescent="0.25">
      <c r="B49" s="108" t="s">
        <v>47</v>
      </c>
      <c r="C49" s="109"/>
      <c r="D49" s="109"/>
      <c r="E49" s="110"/>
      <c r="F49" s="148">
        <f>F48+G48</f>
        <v>0</v>
      </c>
      <c r="G49" s="110"/>
      <c r="H49" s="15"/>
      <c r="I49" s="15"/>
      <c r="J49" s="18"/>
      <c r="K49" s="17"/>
    </row>
    <row r="50" spans="2:13" ht="15.75" customHeight="1" thickBot="1" x14ac:dyDescent="0.35">
      <c r="B50" s="100">
        <f>C7</f>
        <v>0</v>
      </c>
      <c r="C50" s="10"/>
      <c r="D50" s="10"/>
      <c r="E50" s="10"/>
      <c r="F50" s="146" t="s">
        <v>96</v>
      </c>
      <c r="G50" s="147"/>
      <c r="H50" s="143"/>
      <c r="I50" s="143"/>
      <c r="J50" s="143"/>
      <c r="K50" s="76">
        <f>K48</f>
        <v>0</v>
      </c>
      <c r="M50" s="88" t="str">
        <f>M1</f>
        <v>Annexe  2-1</v>
      </c>
    </row>
    <row r="51" spans="2:13" ht="33.75" customHeight="1" thickBot="1" x14ac:dyDescent="0.35">
      <c r="B51" s="100">
        <f>C14</f>
        <v>0</v>
      </c>
      <c r="C51" s="10"/>
      <c r="D51" s="10"/>
      <c r="E51" s="10"/>
      <c r="F51" s="142" t="s">
        <v>97</v>
      </c>
      <c r="G51" s="143"/>
      <c r="H51" s="143"/>
      <c r="I51" s="143"/>
      <c r="J51" s="143"/>
      <c r="K51" s="76">
        <f>L48</f>
        <v>0</v>
      </c>
    </row>
    <row r="52" spans="2:13" ht="34.5" customHeight="1" thickBot="1" x14ac:dyDescent="0.4">
      <c r="B52" s="100">
        <f>C10</f>
        <v>0</v>
      </c>
      <c r="C52" s="10"/>
      <c r="D52" s="10"/>
      <c r="E52" s="10"/>
      <c r="F52" s="144" t="s">
        <v>134</v>
      </c>
      <c r="G52" s="145"/>
      <c r="H52" s="145"/>
      <c r="I52" s="145"/>
      <c r="J52" s="145"/>
      <c r="K52" s="77">
        <f>K50+K51</f>
        <v>0</v>
      </c>
    </row>
  </sheetData>
  <sheetProtection algorithmName="SHA-512" hashValue="ttqZ8ztT3C3y4xsa0+Hu+rashe2lZwN2a2NmSAjg7/0h81Q32GnTPOixBkAPwu6HvaMh7PBT/l0r2BHuSZop/w==" saltValue="u0R+1dEUXUCfFX506qe9eA==" spinCount="100000" sheet="1" objects="1" scenarios="1"/>
  <mergeCells count="56">
    <mergeCell ref="K7:L7"/>
    <mergeCell ref="A8:B8"/>
    <mergeCell ref="C8:F8"/>
    <mergeCell ref="H8:I8"/>
    <mergeCell ref="K8:K9"/>
    <mergeCell ref="L8:L9"/>
    <mergeCell ref="B49:E49"/>
    <mergeCell ref="F49:G49"/>
    <mergeCell ref="C13:F13"/>
    <mergeCell ref="I17:I18"/>
    <mergeCell ref="E17:E18"/>
    <mergeCell ref="A15:B15"/>
    <mergeCell ref="A13:B13"/>
    <mergeCell ref="F17:F18"/>
    <mergeCell ref="A14:B14"/>
    <mergeCell ref="C14:F14"/>
    <mergeCell ref="C15:F15"/>
    <mergeCell ref="B48:D48"/>
    <mergeCell ref="F51:J51"/>
    <mergeCell ref="F52:J52"/>
    <mergeCell ref="F50:J50"/>
    <mergeCell ref="C1:H1"/>
    <mergeCell ref="M8:M9"/>
    <mergeCell ref="M10:M11"/>
    <mergeCell ref="M12:M13"/>
    <mergeCell ref="M14:M15"/>
    <mergeCell ref="L14:L15"/>
    <mergeCell ref="B2:J2"/>
    <mergeCell ref="A7:B7"/>
    <mergeCell ref="C7:F7"/>
    <mergeCell ref="H7:I7"/>
    <mergeCell ref="A10:B10"/>
    <mergeCell ref="B3:J3"/>
    <mergeCell ref="A4:J4"/>
    <mergeCell ref="L10:L11"/>
    <mergeCell ref="C12:F12"/>
    <mergeCell ref="C10:F10"/>
    <mergeCell ref="M17:M18"/>
    <mergeCell ref="K12:K13"/>
    <mergeCell ref="L17:L18"/>
    <mergeCell ref="K10:K11"/>
    <mergeCell ref="L12:L13"/>
    <mergeCell ref="K17:K18"/>
    <mergeCell ref="K14:K15"/>
    <mergeCell ref="A5:J5"/>
    <mergeCell ref="A9:B9"/>
    <mergeCell ref="H12:I13"/>
    <mergeCell ref="B17:C17"/>
    <mergeCell ref="D17:D18"/>
    <mergeCell ref="A12:B12"/>
    <mergeCell ref="J17:J18"/>
    <mergeCell ref="G17:G18"/>
    <mergeCell ref="H17:H18"/>
    <mergeCell ref="H10:I11"/>
    <mergeCell ref="C9:F9"/>
    <mergeCell ref="H9:I9"/>
  </mergeCells>
  <phoneticPr fontId="44" type="noConversion"/>
  <pageMargins left="0.70866141732283472" right="0.70866141732283472" top="0.15748031496062992" bottom="0.15748031496062992" header="0.31496062992125984" footer="0.31496062992125984"/>
  <pageSetup paperSize="9" scale="75" fitToHeight="0" orientation="landscape" r:id="rId1"/>
  <ignoredErrors>
    <ignoredError sqref="C7:F10" unlockedFormula="1"/>
  </ignoredErrors>
  <extLst>
    <ext xmlns:x14="http://schemas.microsoft.com/office/spreadsheetml/2009/9/main" uri="{CCE6A557-97BC-4b89-ADB6-D9C93CAAB3DF}">
      <x14:dataValidations xmlns:xm="http://schemas.microsoft.com/office/excel/2006/main" xWindow="528" yWindow="498" count="2">
        <x14:dataValidation type="list" errorStyle="warning" showInputMessage="1" showErrorMessage="1" errorTitle="incomplet" error="obligatoire" promptTitle="classement" prompt="sélectionnez votre classement" xr:uid="{00000000-0002-0000-0500-000000000000}">
          <x14:formula1>
            <xm:f>notice!$A$26:$A$33</xm:f>
          </x14:formula1>
          <xm:sqref>C14:F14</xm:sqref>
        </x14:dataValidation>
        <x14:dataValidation type="list" allowBlank="1" showInputMessage="1" showErrorMessage="1" xr:uid="{00000000-0002-0000-0500-000001000000}">
          <x14:formula1>
            <xm:f>notice!$A$43:$A$46</xm:f>
          </x14:formula1>
          <xm:sqref>H19:H47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pageSetUpPr fitToPage="1"/>
  </sheetPr>
  <dimension ref="A1:M52"/>
  <sheetViews>
    <sheetView zoomScaleNormal="100" workbookViewId="0">
      <selection activeCell="M8" sqref="M8:M15"/>
    </sheetView>
  </sheetViews>
  <sheetFormatPr baseColWidth="10" defaultColWidth="9.140625" defaultRowHeight="12" x14ac:dyDescent="0.2"/>
  <cols>
    <col min="1" max="1" width="10.5703125" style="11" customWidth="1"/>
    <col min="2" max="2" width="17.42578125" style="10" customWidth="1"/>
    <col min="3" max="3" width="15.140625" style="11" customWidth="1"/>
    <col min="4" max="4" width="13.5703125" style="11" customWidth="1"/>
    <col min="5" max="5" width="10.7109375" style="11" customWidth="1"/>
    <col min="6" max="6" width="15" style="11" customWidth="1"/>
    <col min="7" max="7" width="12.85546875" style="11" customWidth="1"/>
    <col min="8" max="8" width="20.28515625" style="11" customWidth="1"/>
    <col min="9" max="9" width="14.140625" style="11" customWidth="1"/>
    <col min="10" max="10" width="11.28515625" style="11" customWidth="1"/>
    <col min="11" max="11" width="11.5703125" style="11" customWidth="1"/>
    <col min="12" max="12" width="12.5703125" style="11" customWidth="1"/>
    <col min="13" max="16384" width="9.140625" style="11"/>
  </cols>
  <sheetData>
    <row r="1" spans="1:13" ht="20.25" customHeight="1" thickBot="1" x14ac:dyDescent="0.3">
      <c r="B1" s="105" t="s">
        <v>133</v>
      </c>
      <c r="C1" s="156"/>
      <c r="D1" s="157"/>
      <c r="E1" s="157"/>
      <c r="F1" s="157"/>
      <c r="G1" s="157"/>
      <c r="H1" s="157"/>
      <c r="M1" s="105" t="s">
        <v>133</v>
      </c>
    </row>
    <row r="2" spans="1:13" ht="19.5" customHeight="1" x14ac:dyDescent="0.2">
      <c r="B2" s="132" t="s">
        <v>137</v>
      </c>
      <c r="C2" s="133"/>
      <c r="D2" s="133"/>
      <c r="E2" s="133"/>
      <c r="F2" s="133"/>
      <c r="G2" s="133"/>
      <c r="H2" s="133"/>
      <c r="I2" s="133"/>
      <c r="J2" s="134"/>
    </row>
    <row r="3" spans="1:13" ht="19.5" thickBot="1" x14ac:dyDescent="0.25">
      <c r="B3" s="136" t="s">
        <v>98</v>
      </c>
      <c r="C3" s="137"/>
      <c r="D3" s="137"/>
      <c r="E3" s="137"/>
      <c r="F3" s="137"/>
      <c r="G3" s="137"/>
      <c r="H3" s="137"/>
      <c r="I3" s="137"/>
      <c r="J3" s="138"/>
    </row>
    <row r="4" spans="1:13" ht="15" customHeight="1" x14ac:dyDescent="0.25">
      <c r="A4" s="130" t="s">
        <v>99</v>
      </c>
      <c r="B4" s="131"/>
      <c r="C4" s="131"/>
      <c r="D4" s="131"/>
      <c r="E4" s="131"/>
      <c r="F4" s="131"/>
      <c r="G4" s="131"/>
      <c r="H4" s="131"/>
      <c r="I4" s="131"/>
      <c r="J4" s="131"/>
    </row>
    <row r="5" spans="1:13" ht="15" customHeight="1" x14ac:dyDescent="0.25">
      <c r="A5" s="128" t="s">
        <v>17</v>
      </c>
      <c r="B5" s="129"/>
      <c r="C5" s="129"/>
      <c r="D5" s="129"/>
      <c r="E5" s="129"/>
      <c r="F5" s="129"/>
      <c r="G5" s="129"/>
      <c r="H5" s="129"/>
      <c r="I5" s="129"/>
      <c r="J5" s="129"/>
    </row>
    <row r="6" spans="1:13" x14ac:dyDescent="0.2">
      <c r="H6" s="89" t="s">
        <v>116</v>
      </c>
      <c r="K6" s="89" t="s">
        <v>117</v>
      </c>
    </row>
    <row r="7" spans="1:13" ht="24.75" customHeight="1" x14ac:dyDescent="0.25">
      <c r="A7" s="113" t="s">
        <v>50</v>
      </c>
      <c r="B7" s="114"/>
      <c r="C7" s="116">
        <f>'hébergement n°1'!C7:F7</f>
        <v>0</v>
      </c>
      <c r="D7" s="117"/>
      <c r="E7" s="117"/>
      <c r="F7" s="117"/>
      <c r="H7" s="125" t="s">
        <v>3</v>
      </c>
      <c r="I7" s="114"/>
      <c r="K7" s="125" t="s">
        <v>48</v>
      </c>
      <c r="L7" s="114"/>
      <c r="M7" s="57" t="s">
        <v>100</v>
      </c>
    </row>
    <row r="8" spans="1:13" ht="24.75" customHeight="1" x14ac:dyDescent="0.25">
      <c r="A8" s="113" t="s">
        <v>51</v>
      </c>
      <c r="B8" s="114"/>
      <c r="C8" s="116">
        <f>'hébergement n°1'!C8:F8</f>
        <v>0</v>
      </c>
      <c r="D8" s="117"/>
      <c r="E8" s="117"/>
      <c r="F8" s="117"/>
      <c r="H8" s="126" t="s">
        <v>6</v>
      </c>
      <c r="I8" s="114"/>
      <c r="K8" s="112" t="s">
        <v>80</v>
      </c>
      <c r="L8" s="112" t="s">
        <v>92</v>
      </c>
      <c r="M8" s="107" t="s">
        <v>147</v>
      </c>
    </row>
    <row r="9" spans="1:13" ht="22.5" customHeight="1" x14ac:dyDescent="0.25">
      <c r="A9" s="113" t="s">
        <v>4</v>
      </c>
      <c r="B9" s="114"/>
      <c r="C9" s="116">
        <f>'hébergement n°1'!C9:F9</f>
        <v>0</v>
      </c>
      <c r="D9" s="117"/>
      <c r="E9" s="117"/>
      <c r="F9" s="117"/>
      <c r="H9" s="126" t="s">
        <v>7</v>
      </c>
      <c r="I9" s="114"/>
      <c r="K9" s="112"/>
      <c r="L9" s="112"/>
      <c r="M9" s="107"/>
    </row>
    <row r="10" spans="1:13" ht="21" customHeight="1" x14ac:dyDescent="0.25">
      <c r="A10" s="113" t="s">
        <v>118</v>
      </c>
      <c r="B10" s="114"/>
      <c r="C10" s="116">
        <f>'hébergement n°1'!C10:F10</f>
        <v>0</v>
      </c>
      <c r="D10" s="117"/>
      <c r="E10" s="117"/>
      <c r="F10" s="117"/>
      <c r="H10" s="115" t="s">
        <v>8</v>
      </c>
      <c r="I10" s="114"/>
      <c r="K10" s="112" t="s">
        <v>81</v>
      </c>
      <c r="L10" s="112" t="s">
        <v>93</v>
      </c>
      <c r="M10" s="107" t="s">
        <v>148</v>
      </c>
    </row>
    <row r="11" spans="1:13" ht="24.75" customHeight="1" x14ac:dyDescent="0.2">
      <c r="E11" s="5"/>
      <c r="F11" s="12"/>
      <c r="H11" s="114"/>
      <c r="I11" s="114"/>
      <c r="K11" s="112"/>
      <c r="L11" s="112"/>
      <c r="M11" s="107"/>
    </row>
    <row r="12" spans="1:13" ht="31.5" customHeight="1" x14ac:dyDescent="0.25">
      <c r="A12" s="135" t="s">
        <v>18</v>
      </c>
      <c r="B12" s="114"/>
      <c r="C12" s="158" t="s">
        <v>22</v>
      </c>
      <c r="D12" s="117"/>
      <c r="E12" s="117"/>
      <c r="F12" s="117"/>
      <c r="H12" s="115" t="s">
        <v>87</v>
      </c>
      <c r="I12" s="114"/>
      <c r="K12" s="112" t="s">
        <v>82</v>
      </c>
      <c r="L12" s="112" t="s">
        <v>94</v>
      </c>
      <c r="M12" s="107" t="s">
        <v>149</v>
      </c>
    </row>
    <row r="13" spans="1:13" ht="36" customHeight="1" x14ac:dyDescent="0.25">
      <c r="A13" s="113" t="s">
        <v>49</v>
      </c>
      <c r="B13" s="114"/>
      <c r="C13" s="116" t="s">
        <v>42</v>
      </c>
      <c r="D13" s="117"/>
      <c r="E13" s="117"/>
      <c r="F13" s="117"/>
      <c r="H13" s="114"/>
      <c r="I13" s="114"/>
      <c r="K13" s="112"/>
      <c r="L13" s="112"/>
      <c r="M13" s="107"/>
    </row>
    <row r="14" spans="1:13" ht="15.75" thickBot="1" x14ac:dyDescent="0.3">
      <c r="A14" s="113" t="s">
        <v>40</v>
      </c>
      <c r="B14" s="114"/>
      <c r="C14" s="118"/>
      <c r="D14" s="119"/>
      <c r="E14" s="119"/>
      <c r="F14" s="119"/>
      <c r="K14" s="112" t="s">
        <v>83</v>
      </c>
      <c r="L14" s="112" t="s">
        <v>95</v>
      </c>
      <c r="M14" s="107" t="s">
        <v>150</v>
      </c>
    </row>
    <row r="15" spans="1:13" ht="23.25" customHeight="1" thickBot="1" x14ac:dyDescent="0.3">
      <c r="A15" s="127" t="s">
        <v>41</v>
      </c>
      <c r="B15" s="114"/>
      <c r="C15" s="120" t="e">
        <f>VLOOKUP(C14,notice!A26:B33,2,FALSE)</f>
        <v>#N/A</v>
      </c>
      <c r="D15" s="121"/>
      <c r="E15" s="121"/>
      <c r="F15" s="122"/>
      <c r="G15" s="7"/>
      <c r="H15" s="7"/>
      <c r="I15" s="7"/>
      <c r="K15" s="112"/>
      <c r="L15" s="112"/>
      <c r="M15" s="107"/>
    </row>
    <row r="17" spans="1:13" ht="12" customHeight="1" x14ac:dyDescent="0.2">
      <c r="B17" s="112" t="s">
        <v>5</v>
      </c>
      <c r="C17" s="112"/>
      <c r="D17" s="123" t="s">
        <v>43</v>
      </c>
      <c r="E17" s="112" t="s">
        <v>0</v>
      </c>
      <c r="F17" s="112" t="s">
        <v>10</v>
      </c>
      <c r="G17" s="112" t="s">
        <v>9</v>
      </c>
      <c r="H17" s="112" t="s">
        <v>1</v>
      </c>
      <c r="I17" s="123" t="s">
        <v>88</v>
      </c>
      <c r="J17" s="149" t="s">
        <v>46</v>
      </c>
      <c r="K17" s="112" t="s">
        <v>90</v>
      </c>
      <c r="L17" s="112" t="s">
        <v>89</v>
      </c>
      <c r="M17" s="141" t="s">
        <v>91</v>
      </c>
    </row>
    <row r="18" spans="1:13" ht="52.5" customHeight="1" x14ac:dyDescent="0.2">
      <c r="A18" s="98"/>
      <c r="B18" s="84" t="s">
        <v>44</v>
      </c>
      <c r="C18" s="6" t="s">
        <v>45</v>
      </c>
      <c r="D18" s="124"/>
      <c r="E18" s="112"/>
      <c r="F18" s="112"/>
      <c r="G18" s="112"/>
      <c r="H18" s="112"/>
      <c r="I18" s="124"/>
      <c r="J18" s="149"/>
      <c r="K18" s="112"/>
      <c r="L18" s="112"/>
      <c r="M18" s="141"/>
    </row>
    <row r="19" spans="1:13" x14ac:dyDescent="0.2">
      <c r="A19" s="99"/>
      <c r="B19" s="63"/>
      <c r="C19" s="63"/>
      <c r="D19" s="64"/>
      <c r="E19" s="6">
        <f>C19-B19</f>
        <v>0</v>
      </c>
      <c r="F19" s="66"/>
      <c r="G19" s="66"/>
      <c r="H19" s="67"/>
      <c r="I19" s="37">
        <f>IF(E19=0,0,IF($C$14=notice!$A$26,MIN(ROUND(('3'!D19/'3'!E19/('3'!F19+'3'!G19)*3%),2),1.1),VLOOKUP($C$14,notice!$A$27:$B$33,2,FALSE)))</f>
        <v>0</v>
      </c>
      <c r="J19" s="73">
        <f>E19*F19</f>
        <v>0</v>
      </c>
      <c r="K19" s="74">
        <f>IF(I19&gt;1.1,1.1*J19,J19*I19)</f>
        <v>0</v>
      </c>
      <c r="L19" s="74">
        <f>K19*10/100</f>
        <v>0</v>
      </c>
      <c r="M19" s="75">
        <f>L19+K19</f>
        <v>0</v>
      </c>
    </row>
    <row r="20" spans="1:13" x14ac:dyDescent="0.2">
      <c r="A20" s="99"/>
      <c r="B20" s="63"/>
      <c r="C20" s="63"/>
      <c r="D20" s="64"/>
      <c r="E20" s="6">
        <f t="shared" ref="E20:E47" si="0">C20-B20</f>
        <v>0</v>
      </c>
      <c r="F20" s="66"/>
      <c r="G20" s="66"/>
      <c r="H20" s="67"/>
      <c r="I20" s="37">
        <f>IF(E20=0,0,IF($C$14=notice!$A$26,MIN(ROUND(('6'!D20/'6'!E20/('6'!F20+'6'!G20)*3%),2),1.8),VLOOKUP($C$14,notice!$A$27:$B$33,2,FALSE)))</f>
        <v>0</v>
      </c>
      <c r="J20" s="73">
        <f t="shared" ref="J20:J47" si="1">E20*F20</f>
        <v>0</v>
      </c>
      <c r="K20" s="74">
        <f t="shared" ref="K20:K47" si="2">IF(I20&gt;1.1,1.1*J20,J20*I20)</f>
        <v>0</v>
      </c>
      <c r="L20" s="74">
        <f t="shared" ref="L20:L47" si="3">K20*10/100</f>
        <v>0</v>
      </c>
      <c r="M20" s="75">
        <f t="shared" ref="M20:M47" si="4">L20+K20</f>
        <v>0</v>
      </c>
    </row>
    <row r="21" spans="1:13" x14ac:dyDescent="0.2">
      <c r="A21" s="99"/>
      <c r="B21" s="63"/>
      <c r="C21" s="63"/>
      <c r="D21" s="65"/>
      <c r="E21" s="6">
        <f t="shared" si="0"/>
        <v>0</v>
      </c>
      <c r="F21" s="66"/>
      <c r="G21" s="66"/>
      <c r="H21" s="67"/>
      <c r="I21" s="37">
        <f>IF(E21=0,0,IF($C$14=notice!$A$26,MIN(ROUND(('6'!D21/'6'!E21/('6'!F21+'6'!G21)*3%),2),1.8),VLOOKUP($C$14,notice!$A$27:$B$33,2,FALSE)))</f>
        <v>0</v>
      </c>
      <c r="J21" s="73">
        <f t="shared" si="1"/>
        <v>0</v>
      </c>
      <c r="K21" s="74">
        <f t="shared" si="2"/>
        <v>0</v>
      </c>
      <c r="L21" s="74">
        <f t="shared" si="3"/>
        <v>0</v>
      </c>
      <c r="M21" s="75">
        <f t="shared" si="4"/>
        <v>0</v>
      </c>
    </row>
    <row r="22" spans="1:13" x14ac:dyDescent="0.2">
      <c r="A22" s="99"/>
      <c r="B22" s="63"/>
      <c r="C22" s="63"/>
      <c r="D22" s="65"/>
      <c r="E22" s="6">
        <f t="shared" si="0"/>
        <v>0</v>
      </c>
      <c r="F22" s="66"/>
      <c r="G22" s="66"/>
      <c r="H22" s="67"/>
      <c r="I22" s="37">
        <f>IF(E22=0,0,IF($C$14=notice!$A$26,MIN(ROUND(('6'!D22/'6'!E22/('6'!F22+'6'!G22)*3%),2),1.8),VLOOKUP($C$14,notice!$A$27:$B$33,2,FALSE)))</f>
        <v>0</v>
      </c>
      <c r="J22" s="73">
        <f t="shared" si="1"/>
        <v>0</v>
      </c>
      <c r="K22" s="74">
        <f t="shared" si="2"/>
        <v>0</v>
      </c>
      <c r="L22" s="74">
        <f t="shared" si="3"/>
        <v>0</v>
      </c>
      <c r="M22" s="75">
        <f t="shared" si="4"/>
        <v>0</v>
      </c>
    </row>
    <row r="23" spans="1:13" x14ac:dyDescent="0.2">
      <c r="A23" s="99"/>
      <c r="B23" s="63"/>
      <c r="C23" s="63"/>
      <c r="D23" s="65"/>
      <c r="E23" s="6">
        <f t="shared" si="0"/>
        <v>0</v>
      </c>
      <c r="F23" s="66"/>
      <c r="G23" s="66"/>
      <c r="H23" s="67"/>
      <c r="I23" s="37">
        <f>IF(E23=0,0,IF($C$14=notice!$A$26,MIN(ROUND(('6'!D23/'6'!E23/('6'!F23+'6'!G23)*3%),2),1.8),VLOOKUP($C$14,notice!$A$27:$B$33,2,FALSE)))</f>
        <v>0</v>
      </c>
      <c r="J23" s="73">
        <f t="shared" si="1"/>
        <v>0</v>
      </c>
      <c r="K23" s="74">
        <f t="shared" si="2"/>
        <v>0</v>
      </c>
      <c r="L23" s="74">
        <f t="shared" si="3"/>
        <v>0</v>
      </c>
      <c r="M23" s="75">
        <f t="shared" si="4"/>
        <v>0</v>
      </c>
    </row>
    <row r="24" spans="1:13" x14ac:dyDescent="0.2">
      <c r="A24" s="99"/>
      <c r="B24" s="63"/>
      <c r="C24" s="63"/>
      <c r="D24" s="65"/>
      <c r="E24" s="6">
        <f t="shared" si="0"/>
        <v>0</v>
      </c>
      <c r="F24" s="66"/>
      <c r="G24" s="66"/>
      <c r="H24" s="67"/>
      <c r="I24" s="37">
        <f>IF(E24=0,0,IF($C$14=notice!$A$26,MIN(ROUND(('6'!D24/'6'!E24/('6'!F24+'6'!G24)*3%),2),1.8),VLOOKUP($C$14,notice!$A$27:$B$33,2,FALSE)))</f>
        <v>0</v>
      </c>
      <c r="J24" s="73">
        <f t="shared" si="1"/>
        <v>0</v>
      </c>
      <c r="K24" s="74">
        <f t="shared" si="2"/>
        <v>0</v>
      </c>
      <c r="L24" s="74">
        <f t="shared" si="3"/>
        <v>0</v>
      </c>
      <c r="M24" s="75">
        <f t="shared" si="4"/>
        <v>0</v>
      </c>
    </row>
    <row r="25" spans="1:13" x14ac:dyDescent="0.2">
      <c r="A25" s="99"/>
      <c r="B25" s="63"/>
      <c r="C25" s="63"/>
      <c r="D25" s="65"/>
      <c r="E25" s="6">
        <f t="shared" si="0"/>
        <v>0</v>
      </c>
      <c r="F25" s="66"/>
      <c r="G25" s="66"/>
      <c r="H25" s="67"/>
      <c r="I25" s="37">
        <f>IF(E25=0,0,IF($C$14=notice!$A$26,MIN(ROUND(('6'!D25/'6'!E25/('6'!F25+'6'!G25)*3%),2),1.8),VLOOKUP($C$14,notice!$A$27:$B$33,2,FALSE)))</f>
        <v>0</v>
      </c>
      <c r="J25" s="73">
        <f t="shared" si="1"/>
        <v>0</v>
      </c>
      <c r="K25" s="74">
        <f t="shared" si="2"/>
        <v>0</v>
      </c>
      <c r="L25" s="74">
        <f t="shared" si="3"/>
        <v>0</v>
      </c>
      <c r="M25" s="75">
        <f t="shared" si="4"/>
        <v>0</v>
      </c>
    </row>
    <row r="26" spans="1:13" x14ac:dyDescent="0.2">
      <c r="A26" s="99"/>
      <c r="B26" s="63"/>
      <c r="C26" s="63"/>
      <c r="D26" s="65"/>
      <c r="E26" s="6">
        <f t="shared" si="0"/>
        <v>0</v>
      </c>
      <c r="F26" s="66"/>
      <c r="G26" s="66"/>
      <c r="H26" s="67"/>
      <c r="I26" s="37">
        <f>IF(E26=0,0,IF($C$14=notice!$A$26,MIN(ROUND(('6'!D26/'6'!E26/('6'!F26+'6'!G26)*3%),2),1.8),VLOOKUP($C$14,notice!$A$27:$B$33,2,FALSE)))</f>
        <v>0</v>
      </c>
      <c r="J26" s="73">
        <f t="shared" si="1"/>
        <v>0</v>
      </c>
      <c r="K26" s="74">
        <f t="shared" si="2"/>
        <v>0</v>
      </c>
      <c r="L26" s="74">
        <f t="shared" si="3"/>
        <v>0</v>
      </c>
      <c r="M26" s="75">
        <f t="shared" si="4"/>
        <v>0</v>
      </c>
    </row>
    <row r="27" spans="1:13" x14ac:dyDescent="0.2">
      <c r="A27" s="99"/>
      <c r="B27" s="63"/>
      <c r="C27" s="63"/>
      <c r="D27" s="65"/>
      <c r="E27" s="6">
        <f t="shared" si="0"/>
        <v>0</v>
      </c>
      <c r="F27" s="66"/>
      <c r="G27" s="66"/>
      <c r="H27" s="67"/>
      <c r="I27" s="37">
        <f>IF(E27=0,0,IF($C$14=notice!$A$26,MIN(ROUND(('6'!D27/'6'!E27/('6'!F27+'6'!G27)*3%),2),1.8),VLOOKUP($C$14,notice!$A$27:$B$33,2,FALSE)))</f>
        <v>0</v>
      </c>
      <c r="J27" s="73">
        <f t="shared" si="1"/>
        <v>0</v>
      </c>
      <c r="K27" s="74">
        <f t="shared" si="2"/>
        <v>0</v>
      </c>
      <c r="L27" s="74">
        <f t="shared" si="3"/>
        <v>0</v>
      </c>
      <c r="M27" s="75">
        <f t="shared" si="4"/>
        <v>0</v>
      </c>
    </row>
    <row r="28" spans="1:13" x14ac:dyDescent="0.2">
      <c r="A28" s="99"/>
      <c r="B28" s="63"/>
      <c r="C28" s="63"/>
      <c r="D28" s="65"/>
      <c r="E28" s="6">
        <f t="shared" si="0"/>
        <v>0</v>
      </c>
      <c r="F28" s="66"/>
      <c r="G28" s="66"/>
      <c r="H28" s="67"/>
      <c r="I28" s="37">
        <f>IF(E28=0,0,IF($C$14=notice!$A$26,MIN(ROUND(('6'!D28/'6'!E28/('6'!F28+'6'!G28)*3%),2),1.8),VLOOKUP($C$14,notice!$A$27:$B$33,2,FALSE)))</f>
        <v>0</v>
      </c>
      <c r="J28" s="73">
        <f t="shared" si="1"/>
        <v>0</v>
      </c>
      <c r="K28" s="74">
        <f t="shared" si="2"/>
        <v>0</v>
      </c>
      <c r="L28" s="74">
        <f t="shared" si="3"/>
        <v>0</v>
      </c>
      <c r="M28" s="75">
        <f t="shared" si="4"/>
        <v>0</v>
      </c>
    </row>
    <row r="29" spans="1:13" x14ac:dyDescent="0.2">
      <c r="A29" s="99"/>
      <c r="B29" s="63"/>
      <c r="C29" s="63"/>
      <c r="D29" s="65"/>
      <c r="E29" s="6">
        <f t="shared" si="0"/>
        <v>0</v>
      </c>
      <c r="F29" s="66"/>
      <c r="G29" s="66"/>
      <c r="H29" s="67"/>
      <c r="I29" s="37">
        <f>IF(E29=0,0,IF($C$14=notice!$A$26,MIN(ROUND(('6'!D29/'6'!E29/('6'!F29+'6'!G29)*3%),2),1.8),VLOOKUP($C$14,notice!$A$27:$B$33,2,FALSE)))</f>
        <v>0</v>
      </c>
      <c r="J29" s="73">
        <f t="shared" si="1"/>
        <v>0</v>
      </c>
      <c r="K29" s="74">
        <f t="shared" si="2"/>
        <v>0</v>
      </c>
      <c r="L29" s="74">
        <f t="shared" si="3"/>
        <v>0</v>
      </c>
      <c r="M29" s="75">
        <f t="shared" si="4"/>
        <v>0</v>
      </c>
    </row>
    <row r="30" spans="1:13" x14ac:dyDescent="0.2">
      <c r="A30" s="99"/>
      <c r="B30" s="63"/>
      <c r="C30" s="63"/>
      <c r="D30" s="65"/>
      <c r="E30" s="6">
        <f t="shared" si="0"/>
        <v>0</v>
      </c>
      <c r="F30" s="66"/>
      <c r="G30" s="66"/>
      <c r="H30" s="67"/>
      <c r="I30" s="37">
        <f>IF(E30=0,0,IF($C$14=notice!$A$26,MIN(ROUND(('6'!D30/'6'!E30/('6'!F30+'6'!G30)*3%),2),1.8),VLOOKUP($C$14,notice!$A$27:$B$33,2,FALSE)))</f>
        <v>0</v>
      </c>
      <c r="J30" s="73">
        <f t="shared" si="1"/>
        <v>0</v>
      </c>
      <c r="K30" s="74">
        <f t="shared" si="2"/>
        <v>0</v>
      </c>
      <c r="L30" s="74">
        <f t="shared" si="3"/>
        <v>0</v>
      </c>
      <c r="M30" s="75">
        <f t="shared" si="4"/>
        <v>0</v>
      </c>
    </row>
    <row r="31" spans="1:13" x14ac:dyDescent="0.2">
      <c r="A31" s="99"/>
      <c r="B31" s="63"/>
      <c r="C31" s="63"/>
      <c r="D31" s="65"/>
      <c r="E31" s="6">
        <f t="shared" si="0"/>
        <v>0</v>
      </c>
      <c r="F31" s="66"/>
      <c r="G31" s="66"/>
      <c r="H31" s="67"/>
      <c r="I31" s="37">
        <f>IF(E31=0,0,IF($C$14=notice!$A$26,MIN(ROUND(('6'!D31/'6'!E31/('6'!F31+'6'!G31)*3%),2),1.8),VLOOKUP($C$14,notice!$A$27:$B$33,2,FALSE)))</f>
        <v>0</v>
      </c>
      <c r="J31" s="73">
        <f t="shared" si="1"/>
        <v>0</v>
      </c>
      <c r="K31" s="74">
        <f t="shared" si="2"/>
        <v>0</v>
      </c>
      <c r="L31" s="74">
        <f t="shared" si="3"/>
        <v>0</v>
      </c>
      <c r="M31" s="75">
        <f t="shared" si="4"/>
        <v>0</v>
      </c>
    </row>
    <row r="32" spans="1:13" x14ac:dyDescent="0.2">
      <c r="A32" s="99"/>
      <c r="B32" s="63"/>
      <c r="C32" s="63"/>
      <c r="D32" s="65"/>
      <c r="E32" s="6">
        <f t="shared" si="0"/>
        <v>0</v>
      </c>
      <c r="F32" s="66"/>
      <c r="G32" s="66"/>
      <c r="H32" s="67"/>
      <c r="I32" s="37">
        <f>IF(E32=0,0,IF($C$14=notice!$A$26,MIN(ROUND(('6'!D32/'6'!E32/('6'!F32+'6'!G32)*3%),2),1.8),VLOOKUP($C$14,notice!$A$27:$B$33,2,FALSE)))</f>
        <v>0</v>
      </c>
      <c r="J32" s="73">
        <f t="shared" si="1"/>
        <v>0</v>
      </c>
      <c r="K32" s="74">
        <f t="shared" si="2"/>
        <v>0</v>
      </c>
      <c r="L32" s="74">
        <f t="shared" si="3"/>
        <v>0</v>
      </c>
      <c r="M32" s="75">
        <f t="shared" si="4"/>
        <v>0</v>
      </c>
    </row>
    <row r="33" spans="1:13" x14ac:dyDescent="0.2">
      <c r="A33" s="99"/>
      <c r="B33" s="63"/>
      <c r="C33" s="63"/>
      <c r="D33" s="65"/>
      <c r="E33" s="6">
        <f t="shared" si="0"/>
        <v>0</v>
      </c>
      <c r="F33" s="66"/>
      <c r="G33" s="66"/>
      <c r="H33" s="67"/>
      <c r="I33" s="37">
        <f>IF(E33=0,0,IF($C$14=notice!$A$26,MIN(ROUND(('6'!D33/'6'!E33/('6'!F33+'6'!G33)*3%),2),1.8),VLOOKUP($C$14,notice!$A$27:$B$33,2,FALSE)))</f>
        <v>0</v>
      </c>
      <c r="J33" s="73">
        <f t="shared" si="1"/>
        <v>0</v>
      </c>
      <c r="K33" s="74">
        <f t="shared" si="2"/>
        <v>0</v>
      </c>
      <c r="L33" s="74">
        <f t="shared" si="3"/>
        <v>0</v>
      </c>
      <c r="M33" s="75">
        <f t="shared" si="4"/>
        <v>0</v>
      </c>
    </row>
    <row r="34" spans="1:13" x14ac:dyDescent="0.2">
      <c r="A34" s="99"/>
      <c r="B34" s="63"/>
      <c r="C34" s="63"/>
      <c r="D34" s="65"/>
      <c r="E34" s="6">
        <f t="shared" si="0"/>
        <v>0</v>
      </c>
      <c r="F34" s="66"/>
      <c r="G34" s="66"/>
      <c r="H34" s="67"/>
      <c r="I34" s="37">
        <f>IF(E34=0,0,IF($C$14=notice!$A$26,MIN(ROUND(('6'!D34/'6'!E34/('6'!F34+'6'!G34)*3%),2),1.8),VLOOKUP($C$14,notice!$A$27:$B$33,2,FALSE)))</f>
        <v>0</v>
      </c>
      <c r="J34" s="73">
        <f t="shared" si="1"/>
        <v>0</v>
      </c>
      <c r="K34" s="74">
        <f t="shared" si="2"/>
        <v>0</v>
      </c>
      <c r="L34" s="74">
        <f t="shared" si="3"/>
        <v>0</v>
      </c>
      <c r="M34" s="75">
        <f t="shared" si="4"/>
        <v>0</v>
      </c>
    </row>
    <row r="35" spans="1:13" x14ac:dyDescent="0.2">
      <c r="A35" s="99"/>
      <c r="B35" s="63"/>
      <c r="C35" s="63"/>
      <c r="D35" s="65"/>
      <c r="E35" s="6">
        <f t="shared" si="0"/>
        <v>0</v>
      </c>
      <c r="F35" s="66"/>
      <c r="G35" s="66"/>
      <c r="H35" s="67"/>
      <c r="I35" s="37">
        <f>IF(E35=0,0,IF($C$14=notice!$A$26,MIN(ROUND(('6'!D35/'6'!E35/('6'!F35+'6'!G35)*3%),2),1.8),VLOOKUP($C$14,notice!$A$27:$B$33,2,FALSE)))</f>
        <v>0</v>
      </c>
      <c r="J35" s="73">
        <f t="shared" si="1"/>
        <v>0</v>
      </c>
      <c r="K35" s="74">
        <f t="shared" si="2"/>
        <v>0</v>
      </c>
      <c r="L35" s="74">
        <f t="shared" si="3"/>
        <v>0</v>
      </c>
      <c r="M35" s="75">
        <f t="shared" si="4"/>
        <v>0</v>
      </c>
    </row>
    <row r="36" spans="1:13" x14ac:dyDescent="0.2">
      <c r="A36" s="99"/>
      <c r="B36" s="63"/>
      <c r="C36" s="63"/>
      <c r="D36" s="65"/>
      <c r="E36" s="6">
        <f t="shared" si="0"/>
        <v>0</v>
      </c>
      <c r="F36" s="66"/>
      <c r="G36" s="66"/>
      <c r="H36" s="67"/>
      <c r="I36" s="37">
        <f>IF(E36=0,0,IF($C$14=notice!$A$26,MIN(ROUND(('6'!D36/'6'!E36/('6'!F36+'6'!G36)*3%),2),1.8),VLOOKUP($C$14,notice!$A$27:$B$33,2,FALSE)))</f>
        <v>0</v>
      </c>
      <c r="J36" s="73">
        <f t="shared" si="1"/>
        <v>0</v>
      </c>
      <c r="K36" s="74">
        <f t="shared" si="2"/>
        <v>0</v>
      </c>
      <c r="L36" s="74">
        <f t="shared" si="3"/>
        <v>0</v>
      </c>
      <c r="M36" s="75">
        <f t="shared" si="4"/>
        <v>0</v>
      </c>
    </row>
    <row r="37" spans="1:13" x14ac:dyDescent="0.2">
      <c r="A37" s="99"/>
      <c r="B37" s="63"/>
      <c r="C37" s="63"/>
      <c r="D37" s="65"/>
      <c r="E37" s="6">
        <f t="shared" si="0"/>
        <v>0</v>
      </c>
      <c r="F37" s="66"/>
      <c r="G37" s="66"/>
      <c r="H37" s="67"/>
      <c r="I37" s="37">
        <f>IF(E37=0,0,IF($C$14=notice!$A$26,MIN(ROUND(('6'!D37/'6'!E37/('6'!F37+'6'!G37)*3%),2),1.8),VLOOKUP($C$14,notice!$A$27:$B$33,2,FALSE)))</f>
        <v>0</v>
      </c>
      <c r="J37" s="73">
        <f t="shared" si="1"/>
        <v>0</v>
      </c>
      <c r="K37" s="74">
        <f t="shared" si="2"/>
        <v>0</v>
      </c>
      <c r="L37" s="74">
        <f t="shared" si="3"/>
        <v>0</v>
      </c>
      <c r="M37" s="75">
        <f t="shared" si="4"/>
        <v>0</v>
      </c>
    </row>
    <row r="38" spans="1:13" x14ac:dyDescent="0.2">
      <c r="A38" s="99"/>
      <c r="B38" s="63"/>
      <c r="C38" s="63"/>
      <c r="D38" s="65"/>
      <c r="E38" s="6">
        <f t="shared" si="0"/>
        <v>0</v>
      </c>
      <c r="F38" s="66"/>
      <c r="G38" s="66"/>
      <c r="H38" s="67"/>
      <c r="I38" s="37">
        <f>IF(E38=0,0,IF($C$14=notice!$A$26,MIN(ROUND(('6'!D38/'6'!E38/('6'!F38+'6'!G38)*3%),2),1.8),VLOOKUP($C$14,notice!$A$27:$B$33,2,FALSE)))</f>
        <v>0</v>
      </c>
      <c r="J38" s="73">
        <f t="shared" si="1"/>
        <v>0</v>
      </c>
      <c r="K38" s="74">
        <f t="shared" si="2"/>
        <v>0</v>
      </c>
      <c r="L38" s="74">
        <f t="shared" si="3"/>
        <v>0</v>
      </c>
      <c r="M38" s="75">
        <f t="shared" si="4"/>
        <v>0</v>
      </c>
    </row>
    <row r="39" spans="1:13" x14ac:dyDescent="0.2">
      <c r="A39" s="99"/>
      <c r="B39" s="63"/>
      <c r="C39" s="63"/>
      <c r="D39" s="65"/>
      <c r="E39" s="6">
        <f t="shared" si="0"/>
        <v>0</v>
      </c>
      <c r="F39" s="66"/>
      <c r="G39" s="66"/>
      <c r="H39" s="67"/>
      <c r="I39" s="37">
        <f>IF(E39=0,0,IF($C$14=notice!$A$26,MIN(ROUND(('6'!D39/'6'!E39/('6'!F39+'6'!G39)*3%),2),1.8),VLOOKUP($C$14,notice!$A$27:$B$33,2,FALSE)))</f>
        <v>0</v>
      </c>
      <c r="J39" s="73">
        <f t="shared" si="1"/>
        <v>0</v>
      </c>
      <c r="K39" s="74">
        <f t="shared" si="2"/>
        <v>0</v>
      </c>
      <c r="L39" s="74">
        <f t="shared" si="3"/>
        <v>0</v>
      </c>
      <c r="M39" s="75">
        <f t="shared" si="4"/>
        <v>0</v>
      </c>
    </row>
    <row r="40" spans="1:13" x14ac:dyDescent="0.2">
      <c r="A40" s="99"/>
      <c r="B40" s="63"/>
      <c r="C40" s="63"/>
      <c r="D40" s="65"/>
      <c r="E40" s="6">
        <f t="shared" si="0"/>
        <v>0</v>
      </c>
      <c r="F40" s="66"/>
      <c r="G40" s="66"/>
      <c r="H40" s="67"/>
      <c r="I40" s="37">
        <f>IF(E40=0,0,IF($C$14=notice!$A$26,MIN(ROUND(('6'!D40/'6'!E40/('6'!F40+'6'!G40)*3%),2),1.8),VLOOKUP($C$14,notice!$A$27:$B$33,2,FALSE)))</f>
        <v>0</v>
      </c>
      <c r="J40" s="73">
        <f t="shared" si="1"/>
        <v>0</v>
      </c>
      <c r="K40" s="74">
        <f t="shared" si="2"/>
        <v>0</v>
      </c>
      <c r="L40" s="74">
        <f t="shared" si="3"/>
        <v>0</v>
      </c>
      <c r="M40" s="75">
        <f t="shared" si="4"/>
        <v>0</v>
      </c>
    </row>
    <row r="41" spans="1:13" x14ac:dyDescent="0.2">
      <c r="A41" s="99"/>
      <c r="B41" s="63"/>
      <c r="C41" s="63"/>
      <c r="D41" s="65"/>
      <c r="E41" s="6">
        <f t="shared" si="0"/>
        <v>0</v>
      </c>
      <c r="F41" s="66"/>
      <c r="G41" s="66"/>
      <c r="H41" s="67"/>
      <c r="I41" s="37">
        <f>IF(E41=0,0,IF($C$14=notice!$A$26,MIN(ROUND(('6'!D41/'6'!E41/('6'!F41+'6'!G41)*3%),2),1.8),VLOOKUP($C$14,notice!$A$27:$B$33,2,FALSE)))</f>
        <v>0</v>
      </c>
      <c r="J41" s="73">
        <f t="shared" si="1"/>
        <v>0</v>
      </c>
      <c r="K41" s="74">
        <f t="shared" si="2"/>
        <v>0</v>
      </c>
      <c r="L41" s="74">
        <f t="shared" si="3"/>
        <v>0</v>
      </c>
      <c r="M41" s="75">
        <f t="shared" si="4"/>
        <v>0</v>
      </c>
    </row>
    <row r="42" spans="1:13" x14ac:dyDescent="0.2">
      <c r="A42" s="99"/>
      <c r="B42" s="63"/>
      <c r="C42" s="63"/>
      <c r="D42" s="65"/>
      <c r="E42" s="6">
        <f t="shared" si="0"/>
        <v>0</v>
      </c>
      <c r="F42" s="66"/>
      <c r="G42" s="66"/>
      <c r="H42" s="67"/>
      <c r="I42" s="37">
        <f>IF(E42=0,0,IF($C$14=notice!$A$26,MIN(ROUND(('6'!D42/'6'!E42/('6'!F42+'6'!G42)*3%),2),1.8),VLOOKUP($C$14,notice!$A$27:$B$33,2,FALSE)))</f>
        <v>0</v>
      </c>
      <c r="J42" s="73">
        <f t="shared" si="1"/>
        <v>0</v>
      </c>
      <c r="K42" s="74">
        <f t="shared" si="2"/>
        <v>0</v>
      </c>
      <c r="L42" s="74">
        <f t="shared" si="3"/>
        <v>0</v>
      </c>
      <c r="M42" s="75">
        <f t="shared" si="4"/>
        <v>0</v>
      </c>
    </row>
    <row r="43" spans="1:13" x14ac:dyDescent="0.2">
      <c r="A43" s="99"/>
      <c r="B43" s="63"/>
      <c r="C43" s="63"/>
      <c r="D43" s="65"/>
      <c r="E43" s="6">
        <f t="shared" si="0"/>
        <v>0</v>
      </c>
      <c r="F43" s="66"/>
      <c r="G43" s="66"/>
      <c r="H43" s="67"/>
      <c r="I43" s="37">
        <f>IF(E43=0,0,IF($C$14=notice!$A$26,MIN(ROUND(('6'!D43/'6'!E43/('6'!F43+'6'!G43)*3%),2),1.8),VLOOKUP($C$14,notice!$A$27:$B$33,2,FALSE)))</f>
        <v>0</v>
      </c>
      <c r="J43" s="73">
        <f t="shared" si="1"/>
        <v>0</v>
      </c>
      <c r="K43" s="74">
        <f t="shared" si="2"/>
        <v>0</v>
      </c>
      <c r="L43" s="74">
        <f t="shared" si="3"/>
        <v>0</v>
      </c>
      <c r="M43" s="75">
        <f t="shared" si="4"/>
        <v>0</v>
      </c>
    </row>
    <row r="44" spans="1:13" x14ac:dyDescent="0.2">
      <c r="A44" s="99"/>
      <c r="B44" s="63"/>
      <c r="C44" s="63"/>
      <c r="D44" s="65"/>
      <c r="E44" s="6">
        <f t="shared" si="0"/>
        <v>0</v>
      </c>
      <c r="F44" s="66"/>
      <c r="G44" s="66"/>
      <c r="H44" s="67"/>
      <c r="I44" s="37">
        <f>IF(E44=0,0,IF($C$14=notice!$A$26,MIN(ROUND(('6'!D44/'6'!E44/('6'!F44+'6'!G44)*3%),2),1.8),VLOOKUP($C$14,notice!$A$27:$B$33,2,FALSE)))</f>
        <v>0</v>
      </c>
      <c r="J44" s="73">
        <f t="shared" si="1"/>
        <v>0</v>
      </c>
      <c r="K44" s="74">
        <f t="shared" si="2"/>
        <v>0</v>
      </c>
      <c r="L44" s="74">
        <f t="shared" si="3"/>
        <v>0</v>
      </c>
      <c r="M44" s="75">
        <f t="shared" si="4"/>
        <v>0</v>
      </c>
    </row>
    <row r="45" spans="1:13" x14ac:dyDescent="0.2">
      <c r="A45" s="99"/>
      <c r="B45" s="63"/>
      <c r="C45" s="63"/>
      <c r="D45" s="65"/>
      <c r="E45" s="6">
        <f t="shared" si="0"/>
        <v>0</v>
      </c>
      <c r="F45" s="66"/>
      <c r="G45" s="66"/>
      <c r="H45" s="67"/>
      <c r="I45" s="37">
        <f>IF(E45=0,0,IF($C$14=notice!$A$26,MIN(ROUND(('6'!D45/'6'!E45/('6'!F45+'6'!G45)*3%),2),1.8),VLOOKUP($C$14,notice!$A$27:$B$33,2,FALSE)))</f>
        <v>0</v>
      </c>
      <c r="J45" s="73">
        <f t="shared" si="1"/>
        <v>0</v>
      </c>
      <c r="K45" s="74">
        <f t="shared" si="2"/>
        <v>0</v>
      </c>
      <c r="L45" s="74">
        <f t="shared" si="3"/>
        <v>0</v>
      </c>
      <c r="M45" s="75">
        <f t="shared" si="4"/>
        <v>0</v>
      </c>
    </row>
    <row r="46" spans="1:13" x14ac:dyDescent="0.2">
      <c r="A46" s="99"/>
      <c r="B46" s="63"/>
      <c r="C46" s="63"/>
      <c r="D46" s="65"/>
      <c r="E46" s="6">
        <f t="shared" si="0"/>
        <v>0</v>
      </c>
      <c r="F46" s="66"/>
      <c r="G46" s="66"/>
      <c r="H46" s="67"/>
      <c r="I46" s="37">
        <f>IF(E46=0,0,IF($C$14=notice!$A$26,MIN(ROUND(('6'!D46/'6'!E46/('6'!F46+'6'!G46)*3%),2),1.8),VLOOKUP($C$14,notice!$A$27:$B$33,2,FALSE)))</f>
        <v>0</v>
      </c>
      <c r="J46" s="73">
        <f t="shared" si="1"/>
        <v>0</v>
      </c>
      <c r="K46" s="74">
        <f t="shared" si="2"/>
        <v>0</v>
      </c>
      <c r="L46" s="74">
        <f t="shared" si="3"/>
        <v>0</v>
      </c>
      <c r="M46" s="75">
        <f t="shared" si="4"/>
        <v>0</v>
      </c>
    </row>
    <row r="47" spans="1:13" ht="12.75" thickBot="1" x14ac:dyDescent="0.25">
      <c r="A47" s="99"/>
      <c r="B47" s="63"/>
      <c r="C47" s="63"/>
      <c r="D47" s="65"/>
      <c r="E47" s="6">
        <f t="shared" si="0"/>
        <v>0</v>
      </c>
      <c r="F47" s="66"/>
      <c r="G47" s="66"/>
      <c r="H47" s="67"/>
      <c r="I47" s="37">
        <f>IF(E47=0,0,IF($C$14=notice!$A$26,MIN(ROUND(('6'!D47/'6'!E47/('6'!F47+'6'!G47)*3%),2),1.8),VLOOKUP($C$14,notice!$A$27:$B$33,2,FALSE)))</f>
        <v>0</v>
      </c>
      <c r="J47" s="73">
        <f t="shared" si="1"/>
        <v>0</v>
      </c>
      <c r="K47" s="74">
        <f t="shared" si="2"/>
        <v>0</v>
      </c>
      <c r="L47" s="74">
        <f t="shared" si="3"/>
        <v>0</v>
      </c>
      <c r="M47" s="75">
        <f t="shared" si="4"/>
        <v>0</v>
      </c>
    </row>
    <row r="48" spans="1:13" ht="19.5" thickBot="1" x14ac:dyDescent="0.35">
      <c r="B48" s="108" t="s">
        <v>11</v>
      </c>
      <c r="C48" s="111"/>
      <c r="D48" s="110"/>
      <c r="E48" s="14">
        <f>SUM(E19:E47)</f>
        <v>0</v>
      </c>
      <c r="F48" s="14">
        <f t="shared" ref="F48" si="5">SUM(F19:F47)</f>
        <v>0</v>
      </c>
      <c r="G48" s="14">
        <f>SUM(G19:G47)</f>
        <v>0</v>
      </c>
      <c r="H48" s="19"/>
      <c r="I48" s="19"/>
      <c r="J48" s="14">
        <f>SUM(J19:J47)</f>
        <v>0</v>
      </c>
      <c r="K48" s="35">
        <f>SUM(K19:K47)</f>
        <v>0</v>
      </c>
      <c r="L48" s="35">
        <f>SUM(L19:L47)</f>
        <v>0</v>
      </c>
      <c r="M48" s="35">
        <f>SUM(M19:M47)</f>
        <v>0</v>
      </c>
    </row>
    <row r="49" spans="2:13" ht="15.75" thickBot="1" x14ac:dyDescent="0.25">
      <c r="B49" s="108" t="s">
        <v>47</v>
      </c>
      <c r="C49" s="109"/>
      <c r="D49" s="109"/>
      <c r="E49" s="110"/>
      <c r="F49" s="148">
        <f>F48+G48</f>
        <v>0</v>
      </c>
      <c r="G49" s="110"/>
      <c r="H49" s="15"/>
      <c r="I49" s="15"/>
      <c r="J49" s="18"/>
      <c r="K49" s="17"/>
    </row>
    <row r="50" spans="2:13" ht="15.75" customHeight="1" thickBot="1" x14ac:dyDescent="0.35">
      <c r="B50" s="100">
        <f>C7</f>
        <v>0</v>
      </c>
      <c r="C50" s="10"/>
      <c r="D50" s="10"/>
      <c r="E50" s="10"/>
      <c r="F50" s="146" t="s">
        <v>96</v>
      </c>
      <c r="G50" s="147"/>
      <c r="H50" s="143"/>
      <c r="I50" s="143"/>
      <c r="J50" s="143"/>
      <c r="K50" s="76">
        <f>K48</f>
        <v>0</v>
      </c>
      <c r="M50" s="88" t="str">
        <f>M1</f>
        <v>Annexe  2-1</v>
      </c>
    </row>
    <row r="51" spans="2:13" ht="33.75" customHeight="1" thickBot="1" x14ac:dyDescent="0.35">
      <c r="B51" s="100">
        <f>C14</f>
        <v>0</v>
      </c>
      <c r="C51" s="10"/>
      <c r="D51" s="10"/>
      <c r="E51" s="10"/>
      <c r="F51" s="142" t="s">
        <v>97</v>
      </c>
      <c r="G51" s="143"/>
      <c r="H51" s="143"/>
      <c r="I51" s="143"/>
      <c r="J51" s="143"/>
      <c r="K51" s="76">
        <f>L48</f>
        <v>0</v>
      </c>
    </row>
    <row r="52" spans="2:13" ht="34.5" customHeight="1" thickBot="1" x14ac:dyDescent="0.4">
      <c r="B52" s="100">
        <f>C10</f>
        <v>0</v>
      </c>
      <c r="C52" s="10"/>
      <c r="D52" s="10"/>
      <c r="E52" s="10"/>
      <c r="F52" s="144" t="s">
        <v>134</v>
      </c>
      <c r="G52" s="145"/>
      <c r="H52" s="145"/>
      <c r="I52" s="145"/>
      <c r="J52" s="145"/>
      <c r="K52" s="77">
        <f>K50+K51</f>
        <v>0</v>
      </c>
    </row>
  </sheetData>
  <sheetProtection algorithmName="SHA-512" hashValue="NF/94trII8nlvK6/yIDFMw21CpkZvQTrA4gYKHU1RY6OnnzaFXUQ4zXCHr7ahunJb8qYpR8g5dc7CFJ1B8XZew==" saltValue="rmVj7WrE8Wbe7ffrwoFgrg==" spinCount="100000" sheet="1" objects="1" scenarios="1"/>
  <mergeCells count="56">
    <mergeCell ref="K7:L7"/>
    <mergeCell ref="K8:K9"/>
    <mergeCell ref="K10:K11"/>
    <mergeCell ref="K12:K13"/>
    <mergeCell ref="K14:K15"/>
    <mergeCell ref="L10:L11"/>
    <mergeCell ref="B48:D48"/>
    <mergeCell ref="B49:E49"/>
    <mergeCell ref="F49:G49"/>
    <mergeCell ref="G17:G18"/>
    <mergeCell ref="H17:H18"/>
    <mergeCell ref="E17:E18"/>
    <mergeCell ref="F17:F18"/>
    <mergeCell ref="B17:C17"/>
    <mergeCell ref="D17:D18"/>
    <mergeCell ref="M17:M18"/>
    <mergeCell ref="F51:J51"/>
    <mergeCell ref="F52:J52"/>
    <mergeCell ref="F50:J50"/>
    <mergeCell ref="L17:L18"/>
    <mergeCell ref="J17:J18"/>
    <mergeCell ref="K17:K18"/>
    <mergeCell ref="I17:I18"/>
    <mergeCell ref="A5:J5"/>
    <mergeCell ref="A8:B8"/>
    <mergeCell ref="C8:F8"/>
    <mergeCell ref="H8:I8"/>
    <mergeCell ref="B3:J3"/>
    <mergeCell ref="C7:F7"/>
    <mergeCell ref="H7:I7"/>
    <mergeCell ref="A4:J4"/>
    <mergeCell ref="A15:B15"/>
    <mergeCell ref="A13:B13"/>
    <mergeCell ref="A10:B10"/>
    <mergeCell ref="C10:F10"/>
    <mergeCell ref="H10:I11"/>
    <mergeCell ref="A14:B14"/>
    <mergeCell ref="C14:F14"/>
    <mergeCell ref="C15:F15"/>
    <mergeCell ref="A12:B12"/>
    <mergeCell ref="C1:H1"/>
    <mergeCell ref="M8:M9"/>
    <mergeCell ref="M10:M11"/>
    <mergeCell ref="M12:M13"/>
    <mergeCell ref="M14:M15"/>
    <mergeCell ref="L14:L15"/>
    <mergeCell ref="L12:L13"/>
    <mergeCell ref="C12:F12"/>
    <mergeCell ref="H12:I13"/>
    <mergeCell ref="C13:F13"/>
    <mergeCell ref="L8:L9"/>
    <mergeCell ref="B2:J2"/>
    <mergeCell ref="A7:B7"/>
    <mergeCell ref="A9:B9"/>
    <mergeCell ref="C9:F9"/>
    <mergeCell ref="H9:I9"/>
  </mergeCells>
  <phoneticPr fontId="44" type="noConversion"/>
  <pageMargins left="0.70866141732283472" right="0.70866141732283472" top="0.15748031496062992" bottom="0.15748031496062992"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xWindow="539" yWindow="503" count="2">
        <x14:dataValidation type="list" errorStyle="warning" showInputMessage="1" showErrorMessage="1" errorTitle="incomplet" error="obligatoire" promptTitle="classement" prompt="sélectionnez votre classement" xr:uid="{00000000-0002-0000-0600-000000000000}">
          <x14:formula1>
            <xm:f>notice!$A$26:$A$33</xm:f>
          </x14:formula1>
          <xm:sqref>C14:F14</xm:sqref>
        </x14:dataValidation>
        <x14:dataValidation type="list" allowBlank="1" showInputMessage="1" showErrorMessage="1" xr:uid="{00000000-0002-0000-0600-000001000000}">
          <x14:formula1>
            <xm:f>notice!$A$43:$A$46</xm:f>
          </x14:formula1>
          <xm:sqref>H19:H47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pageSetUpPr fitToPage="1"/>
  </sheetPr>
  <dimension ref="A1:M52"/>
  <sheetViews>
    <sheetView zoomScaleNormal="100" workbookViewId="0">
      <selection activeCell="M8" sqref="M8:M15"/>
    </sheetView>
  </sheetViews>
  <sheetFormatPr baseColWidth="10" defaultColWidth="9.140625" defaultRowHeight="12" x14ac:dyDescent="0.2"/>
  <cols>
    <col min="1" max="1" width="10.5703125" style="11" customWidth="1"/>
    <col min="2" max="2" width="17.42578125" style="10" customWidth="1"/>
    <col min="3" max="3" width="15.140625" style="11" customWidth="1"/>
    <col min="4" max="4" width="13.5703125" style="11" customWidth="1"/>
    <col min="5" max="5" width="10.7109375" style="11" customWidth="1"/>
    <col min="6" max="6" width="15" style="11" customWidth="1"/>
    <col min="7" max="7" width="12.85546875" style="11" customWidth="1"/>
    <col min="8" max="8" width="20.28515625" style="11" customWidth="1"/>
    <col min="9" max="9" width="14.140625" style="11" customWidth="1"/>
    <col min="10" max="10" width="11.28515625" style="11" customWidth="1"/>
    <col min="11" max="11" width="11.5703125" style="11" customWidth="1"/>
    <col min="12" max="12" width="12.5703125" style="11" customWidth="1"/>
    <col min="13" max="16384" width="9.140625" style="11"/>
  </cols>
  <sheetData>
    <row r="1" spans="1:13" ht="20.25" customHeight="1" thickBot="1" x14ac:dyDescent="0.3">
      <c r="B1" s="105" t="s">
        <v>133</v>
      </c>
      <c r="C1" s="156"/>
      <c r="D1" s="157"/>
      <c r="E1" s="157"/>
      <c r="F1" s="157"/>
      <c r="G1" s="157"/>
      <c r="H1" s="157"/>
      <c r="M1" s="105" t="s">
        <v>133</v>
      </c>
    </row>
    <row r="2" spans="1:13" ht="19.5" customHeight="1" x14ac:dyDescent="0.2">
      <c r="B2" s="132" t="s">
        <v>137</v>
      </c>
      <c r="C2" s="133"/>
      <c r="D2" s="133"/>
      <c r="E2" s="133"/>
      <c r="F2" s="133"/>
      <c r="G2" s="133"/>
      <c r="H2" s="133"/>
      <c r="I2" s="133"/>
      <c r="J2" s="134"/>
    </row>
    <row r="3" spans="1:13" ht="19.5" thickBot="1" x14ac:dyDescent="0.25">
      <c r="B3" s="136" t="s">
        <v>98</v>
      </c>
      <c r="C3" s="137"/>
      <c r="D3" s="137"/>
      <c r="E3" s="137"/>
      <c r="F3" s="137"/>
      <c r="G3" s="137"/>
      <c r="H3" s="137"/>
      <c r="I3" s="137"/>
      <c r="J3" s="138"/>
    </row>
    <row r="4" spans="1:13" ht="15" customHeight="1" x14ac:dyDescent="0.25">
      <c r="A4" s="130" t="s">
        <v>99</v>
      </c>
      <c r="B4" s="131"/>
      <c r="C4" s="131"/>
      <c r="D4" s="131"/>
      <c r="E4" s="131"/>
      <c r="F4" s="131"/>
      <c r="G4" s="131"/>
      <c r="H4" s="131"/>
      <c r="I4" s="131"/>
      <c r="J4" s="131"/>
    </row>
    <row r="5" spans="1:13" ht="15" customHeight="1" x14ac:dyDescent="0.25">
      <c r="A5" s="128" t="s">
        <v>17</v>
      </c>
      <c r="B5" s="129"/>
      <c r="C5" s="129"/>
      <c r="D5" s="129"/>
      <c r="E5" s="129"/>
      <c r="F5" s="129"/>
      <c r="G5" s="129"/>
      <c r="H5" s="129"/>
      <c r="I5" s="129"/>
      <c r="J5" s="129"/>
    </row>
    <row r="6" spans="1:13" x14ac:dyDescent="0.2">
      <c r="H6" s="89" t="s">
        <v>116</v>
      </c>
      <c r="K6" s="89" t="s">
        <v>117</v>
      </c>
    </row>
    <row r="7" spans="1:13" ht="24.75" customHeight="1" x14ac:dyDescent="0.25">
      <c r="A7" s="113" t="s">
        <v>50</v>
      </c>
      <c r="B7" s="114"/>
      <c r="C7" s="116">
        <f>'hébergement n°1'!C7:F7</f>
        <v>0</v>
      </c>
      <c r="D7" s="117"/>
      <c r="E7" s="117"/>
      <c r="F7" s="117"/>
      <c r="H7" s="125" t="s">
        <v>3</v>
      </c>
      <c r="I7" s="114"/>
      <c r="K7" s="125" t="s">
        <v>48</v>
      </c>
      <c r="L7" s="114"/>
      <c r="M7" s="57" t="s">
        <v>100</v>
      </c>
    </row>
    <row r="8" spans="1:13" ht="24.75" customHeight="1" x14ac:dyDescent="0.25">
      <c r="A8" s="113" t="s">
        <v>51</v>
      </c>
      <c r="B8" s="114"/>
      <c r="C8" s="116">
        <f>'hébergement n°1'!C8:F8</f>
        <v>0</v>
      </c>
      <c r="D8" s="117"/>
      <c r="E8" s="117"/>
      <c r="F8" s="117"/>
      <c r="H8" s="126" t="s">
        <v>6</v>
      </c>
      <c r="I8" s="114"/>
      <c r="K8" s="112" t="s">
        <v>80</v>
      </c>
      <c r="L8" s="112" t="s">
        <v>92</v>
      </c>
      <c r="M8" s="107" t="s">
        <v>147</v>
      </c>
    </row>
    <row r="9" spans="1:13" ht="22.5" customHeight="1" x14ac:dyDescent="0.25">
      <c r="A9" s="113" t="s">
        <v>4</v>
      </c>
      <c r="B9" s="114"/>
      <c r="C9" s="116">
        <f>'hébergement n°1'!C9:F9</f>
        <v>0</v>
      </c>
      <c r="D9" s="117"/>
      <c r="E9" s="117"/>
      <c r="F9" s="117"/>
      <c r="H9" s="126" t="s">
        <v>7</v>
      </c>
      <c r="I9" s="114"/>
      <c r="K9" s="112"/>
      <c r="L9" s="112"/>
      <c r="M9" s="107"/>
    </row>
    <row r="10" spans="1:13" ht="21" customHeight="1" x14ac:dyDescent="0.25">
      <c r="A10" s="113" t="s">
        <v>118</v>
      </c>
      <c r="B10" s="114"/>
      <c r="C10" s="116">
        <f>'hébergement n°1'!C10:F10</f>
        <v>0</v>
      </c>
      <c r="D10" s="117"/>
      <c r="E10" s="117"/>
      <c r="F10" s="117"/>
      <c r="H10" s="115" t="s">
        <v>8</v>
      </c>
      <c r="I10" s="114"/>
      <c r="K10" s="112" t="s">
        <v>81</v>
      </c>
      <c r="L10" s="112" t="s">
        <v>93</v>
      </c>
      <c r="M10" s="107" t="s">
        <v>148</v>
      </c>
    </row>
    <row r="11" spans="1:13" ht="24.75" customHeight="1" x14ac:dyDescent="0.2">
      <c r="E11" s="5"/>
      <c r="F11" s="12"/>
      <c r="H11" s="114"/>
      <c r="I11" s="114"/>
      <c r="K11" s="112"/>
      <c r="L11" s="112"/>
      <c r="M11" s="107"/>
    </row>
    <row r="12" spans="1:13" ht="31.5" customHeight="1" x14ac:dyDescent="0.25">
      <c r="A12" s="135" t="s">
        <v>18</v>
      </c>
      <c r="B12" s="114"/>
      <c r="C12" s="158" t="s">
        <v>23</v>
      </c>
      <c r="D12" s="117"/>
      <c r="E12" s="117"/>
      <c r="F12" s="117"/>
      <c r="H12" s="115" t="s">
        <v>87</v>
      </c>
      <c r="I12" s="114"/>
      <c r="K12" s="112" t="s">
        <v>82</v>
      </c>
      <c r="L12" s="112" t="s">
        <v>94</v>
      </c>
      <c r="M12" s="107" t="s">
        <v>149</v>
      </c>
    </row>
    <row r="13" spans="1:13" ht="36" customHeight="1" x14ac:dyDescent="0.25">
      <c r="A13" s="113" t="s">
        <v>49</v>
      </c>
      <c r="B13" s="114"/>
      <c r="C13" s="116" t="s">
        <v>42</v>
      </c>
      <c r="D13" s="117"/>
      <c r="E13" s="117"/>
      <c r="F13" s="117"/>
      <c r="H13" s="114"/>
      <c r="I13" s="114"/>
      <c r="K13" s="112"/>
      <c r="L13" s="112"/>
      <c r="M13" s="107"/>
    </row>
    <row r="14" spans="1:13" ht="15.75" thickBot="1" x14ac:dyDescent="0.3">
      <c r="A14" s="113" t="s">
        <v>40</v>
      </c>
      <c r="B14" s="114"/>
      <c r="C14" s="118"/>
      <c r="D14" s="119"/>
      <c r="E14" s="119"/>
      <c r="F14" s="119"/>
      <c r="K14" s="112" t="s">
        <v>83</v>
      </c>
      <c r="L14" s="112" t="s">
        <v>95</v>
      </c>
      <c r="M14" s="107" t="s">
        <v>150</v>
      </c>
    </row>
    <row r="15" spans="1:13" ht="23.25" customHeight="1" thickBot="1" x14ac:dyDescent="0.3">
      <c r="A15" s="127" t="s">
        <v>41</v>
      </c>
      <c r="B15" s="114"/>
      <c r="C15" s="120" t="e">
        <f>VLOOKUP(C14,notice!A26:B33,2,FALSE)</f>
        <v>#N/A</v>
      </c>
      <c r="D15" s="121"/>
      <c r="E15" s="121"/>
      <c r="F15" s="122"/>
      <c r="G15" s="7"/>
      <c r="H15" s="7"/>
      <c r="I15" s="7"/>
      <c r="K15" s="112"/>
      <c r="L15" s="112"/>
      <c r="M15" s="107"/>
    </row>
    <row r="17" spans="1:13" ht="12" customHeight="1" x14ac:dyDescent="0.2">
      <c r="B17" s="112" t="s">
        <v>5</v>
      </c>
      <c r="C17" s="112"/>
      <c r="D17" s="123" t="s">
        <v>43</v>
      </c>
      <c r="E17" s="112" t="s">
        <v>0</v>
      </c>
      <c r="F17" s="112" t="s">
        <v>10</v>
      </c>
      <c r="G17" s="112" t="s">
        <v>9</v>
      </c>
      <c r="H17" s="112" t="s">
        <v>1</v>
      </c>
      <c r="I17" s="123" t="s">
        <v>88</v>
      </c>
      <c r="J17" s="149" t="s">
        <v>46</v>
      </c>
      <c r="K17" s="112" t="s">
        <v>90</v>
      </c>
      <c r="L17" s="112" t="s">
        <v>89</v>
      </c>
      <c r="M17" s="141" t="s">
        <v>91</v>
      </c>
    </row>
    <row r="18" spans="1:13" ht="52.5" customHeight="1" x14ac:dyDescent="0.2">
      <c r="A18" s="98"/>
      <c r="B18" s="84" t="s">
        <v>44</v>
      </c>
      <c r="C18" s="6" t="s">
        <v>45</v>
      </c>
      <c r="D18" s="124"/>
      <c r="E18" s="112"/>
      <c r="F18" s="112"/>
      <c r="G18" s="112"/>
      <c r="H18" s="112"/>
      <c r="I18" s="124"/>
      <c r="J18" s="149"/>
      <c r="K18" s="112"/>
      <c r="L18" s="112"/>
      <c r="M18" s="141"/>
    </row>
    <row r="19" spans="1:13" x14ac:dyDescent="0.2">
      <c r="A19" s="99"/>
      <c r="B19" s="63"/>
      <c r="C19" s="63"/>
      <c r="D19" s="64"/>
      <c r="E19" s="6">
        <f>C19-B19</f>
        <v>0</v>
      </c>
      <c r="F19" s="66"/>
      <c r="G19" s="66"/>
      <c r="H19" s="67"/>
      <c r="I19" s="37">
        <f>IF(E19=0,0,IF($C$14=notice!$A$26,MIN(ROUND(('3'!D19/'3'!E19/('3'!F19+'3'!G19)*3%),2),1.1),VLOOKUP($C$14,notice!$A$27:$B$33,2,FALSE)))</f>
        <v>0</v>
      </c>
      <c r="J19" s="73">
        <f>E19*F19</f>
        <v>0</v>
      </c>
      <c r="K19" s="74">
        <f>IF(I19&gt;1.1,1.1*J19,J19*I19)</f>
        <v>0</v>
      </c>
      <c r="L19" s="74">
        <f>K19*10/100</f>
        <v>0</v>
      </c>
      <c r="M19" s="75">
        <f>L19+K19</f>
        <v>0</v>
      </c>
    </row>
    <row r="20" spans="1:13" x14ac:dyDescent="0.2">
      <c r="A20" s="99"/>
      <c r="B20" s="63"/>
      <c r="C20" s="63"/>
      <c r="D20" s="64"/>
      <c r="E20" s="6">
        <f t="shared" ref="E20:E47" si="0">C20-B20</f>
        <v>0</v>
      </c>
      <c r="F20" s="66"/>
      <c r="G20" s="66"/>
      <c r="H20" s="67"/>
      <c r="I20" s="37">
        <f>IF(E20=0,0,IF($C$14=notice!$A$26,MIN(ROUND(('7'!D20/'7'!E20/('7'!F20+'7'!G20)*3%),2),1.8),VLOOKUP($C$14,notice!$A$27:$B$33,2,FALSE)))</f>
        <v>0</v>
      </c>
      <c r="J20" s="73">
        <f t="shared" ref="J20:J47" si="1">E20*F20</f>
        <v>0</v>
      </c>
      <c r="K20" s="74">
        <f t="shared" ref="K20:K47" si="2">IF(I20&gt;1.1,1.1*J20,J20*I20)</f>
        <v>0</v>
      </c>
      <c r="L20" s="74">
        <f t="shared" ref="L20:L47" si="3">K20*10/100</f>
        <v>0</v>
      </c>
      <c r="M20" s="75">
        <f t="shared" ref="M20:M47" si="4">L20+K20</f>
        <v>0</v>
      </c>
    </row>
    <row r="21" spans="1:13" x14ac:dyDescent="0.2">
      <c r="A21" s="99"/>
      <c r="B21" s="63"/>
      <c r="C21" s="63"/>
      <c r="D21" s="65"/>
      <c r="E21" s="6">
        <f t="shared" si="0"/>
        <v>0</v>
      </c>
      <c r="F21" s="66"/>
      <c r="G21" s="66"/>
      <c r="H21" s="67"/>
      <c r="I21" s="37">
        <f>IF(E21=0,0,IF($C$14=notice!$A$26,MIN(ROUND(('7'!D21/'7'!E21/('7'!F21+'7'!G21)*3%),2),1.8),VLOOKUP($C$14,notice!$A$27:$B$33,2,FALSE)))</f>
        <v>0</v>
      </c>
      <c r="J21" s="73">
        <f t="shared" si="1"/>
        <v>0</v>
      </c>
      <c r="K21" s="74">
        <f t="shared" si="2"/>
        <v>0</v>
      </c>
      <c r="L21" s="74">
        <f t="shared" si="3"/>
        <v>0</v>
      </c>
      <c r="M21" s="75">
        <f t="shared" si="4"/>
        <v>0</v>
      </c>
    </row>
    <row r="22" spans="1:13" x14ac:dyDescent="0.2">
      <c r="A22" s="99"/>
      <c r="B22" s="63"/>
      <c r="C22" s="63"/>
      <c r="D22" s="65"/>
      <c r="E22" s="6">
        <f t="shared" si="0"/>
        <v>0</v>
      </c>
      <c r="F22" s="66"/>
      <c r="G22" s="66"/>
      <c r="H22" s="67"/>
      <c r="I22" s="37">
        <f>IF(E22=0,0,IF($C$14=notice!$A$26,MIN(ROUND(('7'!D22/'7'!E22/('7'!F22+'7'!G22)*3%),2),1.8),VLOOKUP($C$14,notice!$A$27:$B$33,2,FALSE)))</f>
        <v>0</v>
      </c>
      <c r="J22" s="73">
        <f t="shared" si="1"/>
        <v>0</v>
      </c>
      <c r="K22" s="74">
        <f t="shared" si="2"/>
        <v>0</v>
      </c>
      <c r="L22" s="74">
        <f t="shared" si="3"/>
        <v>0</v>
      </c>
      <c r="M22" s="75">
        <f t="shared" si="4"/>
        <v>0</v>
      </c>
    </row>
    <row r="23" spans="1:13" x14ac:dyDescent="0.2">
      <c r="A23" s="99"/>
      <c r="B23" s="63"/>
      <c r="C23" s="63"/>
      <c r="D23" s="65"/>
      <c r="E23" s="6">
        <f t="shared" si="0"/>
        <v>0</v>
      </c>
      <c r="F23" s="66"/>
      <c r="G23" s="66"/>
      <c r="H23" s="67"/>
      <c r="I23" s="37">
        <f>IF(E23=0,0,IF($C$14=notice!$A$26,MIN(ROUND(('7'!D23/'7'!E23/('7'!F23+'7'!G23)*3%),2),1.8),VLOOKUP($C$14,notice!$A$27:$B$33,2,FALSE)))</f>
        <v>0</v>
      </c>
      <c r="J23" s="73">
        <f t="shared" si="1"/>
        <v>0</v>
      </c>
      <c r="K23" s="74">
        <f t="shared" si="2"/>
        <v>0</v>
      </c>
      <c r="L23" s="74">
        <f t="shared" si="3"/>
        <v>0</v>
      </c>
      <c r="M23" s="75">
        <f t="shared" si="4"/>
        <v>0</v>
      </c>
    </row>
    <row r="24" spans="1:13" x14ac:dyDescent="0.2">
      <c r="A24" s="99"/>
      <c r="B24" s="63"/>
      <c r="C24" s="63"/>
      <c r="D24" s="65"/>
      <c r="E24" s="6">
        <f t="shared" si="0"/>
        <v>0</v>
      </c>
      <c r="F24" s="66"/>
      <c r="G24" s="66"/>
      <c r="H24" s="67"/>
      <c r="I24" s="37">
        <f>IF(E24=0,0,IF($C$14=notice!$A$26,MIN(ROUND(('7'!D24/'7'!E24/('7'!F24+'7'!G24)*3%),2),1.8),VLOOKUP($C$14,notice!$A$27:$B$33,2,FALSE)))</f>
        <v>0</v>
      </c>
      <c r="J24" s="73">
        <f t="shared" si="1"/>
        <v>0</v>
      </c>
      <c r="K24" s="74">
        <f t="shared" si="2"/>
        <v>0</v>
      </c>
      <c r="L24" s="74">
        <f t="shared" si="3"/>
        <v>0</v>
      </c>
      <c r="M24" s="75">
        <f t="shared" si="4"/>
        <v>0</v>
      </c>
    </row>
    <row r="25" spans="1:13" x14ac:dyDescent="0.2">
      <c r="A25" s="99"/>
      <c r="B25" s="63"/>
      <c r="C25" s="63"/>
      <c r="D25" s="65"/>
      <c r="E25" s="6">
        <f t="shared" si="0"/>
        <v>0</v>
      </c>
      <c r="F25" s="66"/>
      <c r="G25" s="66"/>
      <c r="H25" s="67"/>
      <c r="I25" s="37">
        <f>IF(E25=0,0,IF($C$14=notice!$A$26,MIN(ROUND(('7'!D25/'7'!E25/('7'!F25+'7'!G25)*3%),2),1.8),VLOOKUP($C$14,notice!$A$27:$B$33,2,FALSE)))</f>
        <v>0</v>
      </c>
      <c r="J25" s="73">
        <f t="shared" si="1"/>
        <v>0</v>
      </c>
      <c r="K25" s="74">
        <f t="shared" si="2"/>
        <v>0</v>
      </c>
      <c r="L25" s="74">
        <f t="shared" si="3"/>
        <v>0</v>
      </c>
      <c r="M25" s="75">
        <f t="shared" si="4"/>
        <v>0</v>
      </c>
    </row>
    <row r="26" spans="1:13" x14ac:dyDescent="0.2">
      <c r="A26" s="99"/>
      <c r="B26" s="63"/>
      <c r="C26" s="63"/>
      <c r="D26" s="65"/>
      <c r="E26" s="6">
        <f t="shared" si="0"/>
        <v>0</v>
      </c>
      <c r="F26" s="66"/>
      <c r="G26" s="66"/>
      <c r="H26" s="67"/>
      <c r="I26" s="37">
        <f>IF(E26=0,0,IF($C$14=notice!$A$26,MIN(ROUND(('7'!D26/'7'!E26/('7'!F26+'7'!G26)*3%),2),1.8),VLOOKUP($C$14,notice!$A$27:$B$33,2,FALSE)))</f>
        <v>0</v>
      </c>
      <c r="J26" s="73">
        <f t="shared" si="1"/>
        <v>0</v>
      </c>
      <c r="K26" s="74">
        <f t="shared" si="2"/>
        <v>0</v>
      </c>
      <c r="L26" s="74">
        <f t="shared" si="3"/>
        <v>0</v>
      </c>
      <c r="M26" s="75">
        <f t="shared" si="4"/>
        <v>0</v>
      </c>
    </row>
    <row r="27" spans="1:13" x14ac:dyDescent="0.2">
      <c r="A27" s="99"/>
      <c r="B27" s="63"/>
      <c r="C27" s="63"/>
      <c r="D27" s="65"/>
      <c r="E27" s="6">
        <f t="shared" si="0"/>
        <v>0</v>
      </c>
      <c r="F27" s="66"/>
      <c r="G27" s="66"/>
      <c r="H27" s="67"/>
      <c r="I27" s="37">
        <f>IF(E27=0,0,IF($C$14=notice!$A$26,MIN(ROUND(('7'!D27/'7'!E27/('7'!F27+'7'!G27)*3%),2),1.8),VLOOKUP($C$14,notice!$A$27:$B$33,2,FALSE)))</f>
        <v>0</v>
      </c>
      <c r="J27" s="73">
        <f t="shared" si="1"/>
        <v>0</v>
      </c>
      <c r="K27" s="74">
        <f t="shared" si="2"/>
        <v>0</v>
      </c>
      <c r="L27" s="74">
        <f t="shared" si="3"/>
        <v>0</v>
      </c>
      <c r="M27" s="75">
        <f t="shared" si="4"/>
        <v>0</v>
      </c>
    </row>
    <row r="28" spans="1:13" x14ac:dyDescent="0.2">
      <c r="A28" s="99"/>
      <c r="B28" s="63"/>
      <c r="C28" s="63"/>
      <c r="D28" s="65"/>
      <c r="E28" s="6">
        <f t="shared" si="0"/>
        <v>0</v>
      </c>
      <c r="F28" s="66"/>
      <c r="G28" s="66"/>
      <c r="H28" s="67"/>
      <c r="I28" s="37">
        <f>IF(E28=0,0,IF($C$14=notice!$A$26,MIN(ROUND(('7'!D28/'7'!E28/('7'!F28+'7'!G28)*3%),2),1.8),VLOOKUP($C$14,notice!$A$27:$B$33,2,FALSE)))</f>
        <v>0</v>
      </c>
      <c r="J28" s="73">
        <f t="shared" si="1"/>
        <v>0</v>
      </c>
      <c r="K28" s="74">
        <f t="shared" si="2"/>
        <v>0</v>
      </c>
      <c r="L28" s="74">
        <f t="shared" si="3"/>
        <v>0</v>
      </c>
      <c r="M28" s="75">
        <f t="shared" si="4"/>
        <v>0</v>
      </c>
    </row>
    <row r="29" spans="1:13" x14ac:dyDescent="0.2">
      <c r="A29" s="99"/>
      <c r="B29" s="63"/>
      <c r="C29" s="63"/>
      <c r="D29" s="65"/>
      <c r="E29" s="6">
        <f t="shared" si="0"/>
        <v>0</v>
      </c>
      <c r="F29" s="66"/>
      <c r="G29" s="66"/>
      <c r="H29" s="67"/>
      <c r="I29" s="37">
        <f>IF(E29=0,0,IF($C$14=notice!$A$26,MIN(ROUND(('7'!D29/'7'!E29/('7'!F29+'7'!G29)*3%),2),1.8),VLOOKUP($C$14,notice!$A$27:$B$33,2,FALSE)))</f>
        <v>0</v>
      </c>
      <c r="J29" s="73">
        <f t="shared" si="1"/>
        <v>0</v>
      </c>
      <c r="K29" s="74">
        <f t="shared" si="2"/>
        <v>0</v>
      </c>
      <c r="L29" s="74">
        <f t="shared" si="3"/>
        <v>0</v>
      </c>
      <c r="M29" s="75">
        <f t="shared" si="4"/>
        <v>0</v>
      </c>
    </row>
    <row r="30" spans="1:13" x14ac:dyDescent="0.2">
      <c r="A30" s="99"/>
      <c r="B30" s="63"/>
      <c r="C30" s="63"/>
      <c r="D30" s="65"/>
      <c r="E30" s="6">
        <f t="shared" si="0"/>
        <v>0</v>
      </c>
      <c r="F30" s="66"/>
      <c r="G30" s="66"/>
      <c r="H30" s="67"/>
      <c r="I30" s="37">
        <f>IF(E30=0,0,IF($C$14=notice!$A$26,MIN(ROUND(('7'!D30/'7'!E30/('7'!F30+'7'!G30)*3%),2),1.8),VLOOKUP($C$14,notice!$A$27:$B$33,2,FALSE)))</f>
        <v>0</v>
      </c>
      <c r="J30" s="73">
        <f t="shared" si="1"/>
        <v>0</v>
      </c>
      <c r="K30" s="74">
        <f t="shared" si="2"/>
        <v>0</v>
      </c>
      <c r="L30" s="74">
        <f t="shared" si="3"/>
        <v>0</v>
      </c>
      <c r="M30" s="75">
        <f t="shared" si="4"/>
        <v>0</v>
      </c>
    </row>
    <row r="31" spans="1:13" x14ac:dyDescent="0.2">
      <c r="A31" s="99"/>
      <c r="B31" s="63"/>
      <c r="C31" s="63"/>
      <c r="D31" s="65"/>
      <c r="E31" s="6">
        <f t="shared" si="0"/>
        <v>0</v>
      </c>
      <c r="F31" s="66"/>
      <c r="G31" s="66"/>
      <c r="H31" s="67"/>
      <c r="I31" s="37">
        <f>IF(E31=0,0,IF($C$14=notice!$A$26,MIN(ROUND(('7'!D31/'7'!E31/('7'!F31+'7'!G31)*3%),2),1.8),VLOOKUP($C$14,notice!$A$27:$B$33,2,FALSE)))</f>
        <v>0</v>
      </c>
      <c r="J31" s="73">
        <f t="shared" si="1"/>
        <v>0</v>
      </c>
      <c r="K31" s="74">
        <f t="shared" si="2"/>
        <v>0</v>
      </c>
      <c r="L31" s="74">
        <f t="shared" si="3"/>
        <v>0</v>
      </c>
      <c r="M31" s="75">
        <f t="shared" si="4"/>
        <v>0</v>
      </c>
    </row>
    <row r="32" spans="1:13" x14ac:dyDescent="0.2">
      <c r="A32" s="99"/>
      <c r="B32" s="63"/>
      <c r="C32" s="63"/>
      <c r="D32" s="65"/>
      <c r="E32" s="6">
        <f t="shared" si="0"/>
        <v>0</v>
      </c>
      <c r="F32" s="66"/>
      <c r="G32" s="66"/>
      <c r="H32" s="67"/>
      <c r="I32" s="37">
        <f>IF(E32=0,0,IF($C$14=notice!$A$26,MIN(ROUND(('7'!D32/'7'!E32/('7'!F32+'7'!G32)*3%),2),1.8),VLOOKUP($C$14,notice!$A$27:$B$33,2,FALSE)))</f>
        <v>0</v>
      </c>
      <c r="J32" s="73">
        <f t="shared" si="1"/>
        <v>0</v>
      </c>
      <c r="K32" s="74">
        <f t="shared" si="2"/>
        <v>0</v>
      </c>
      <c r="L32" s="74">
        <f t="shared" si="3"/>
        <v>0</v>
      </c>
      <c r="M32" s="75">
        <f t="shared" si="4"/>
        <v>0</v>
      </c>
    </row>
    <row r="33" spans="1:13" x14ac:dyDescent="0.2">
      <c r="A33" s="99"/>
      <c r="B33" s="63"/>
      <c r="C33" s="63"/>
      <c r="D33" s="65"/>
      <c r="E33" s="6">
        <f t="shared" si="0"/>
        <v>0</v>
      </c>
      <c r="F33" s="66"/>
      <c r="G33" s="66"/>
      <c r="H33" s="67"/>
      <c r="I33" s="37">
        <f>IF(E33=0,0,IF($C$14=notice!$A$26,MIN(ROUND(('7'!D33/'7'!E33/('7'!F33+'7'!G33)*3%),2),1.8),VLOOKUP($C$14,notice!$A$27:$B$33,2,FALSE)))</f>
        <v>0</v>
      </c>
      <c r="J33" s="73">
        <f t="shared" si="1"/>
        <v>0</v>
      </c>
      <c r="K33" s="74">
        <f t="shared" si="2"/>
        <v>0</v>
      </c>
      <c r="L33" s="74">
        <f t="shared" si="3"/>
        <v>0</v>
      </c>
      <c r="M33" s="75">
        <f t="shared" si="4"/>
        <v>0</v>
      </c>
    </row>
    <row r="34" spans="1:13" x14ac:dyDescent="0.2">
      <c r="A34" s="99"/>
      <c r="B34" s="63"/>
      <c r="C34" s="63"/>
      <c r="D34" s="65"/>
      <c r="E34" s="6">
        <f t="shared" si="0"/>
        <v>0</v>
      </c>
      <c r="F34" s="66"/>
      <c r="G34" s="66"/>
      <c r="H34" s="67"/>
      <c r="I34" s="37">
        <f>IF(E34=0,0,IF($C$14=notice!$A$26,MIN(ROUND(('7'!D34/'7'!E34/('7'!F34+'7'!G34)*3%),2),1.8),VLOOKUP($C$14,notice!$A$27:$B$33,2,FALSE)))</f>
        <v>0</v>
      </c>
      <c r="J34" s="73">
        <f t="shared" si="1"/>
        <v>0</v>
      </c>
      <c r="K34" s="74">
        <f t="shared" si="2"/>
        <v>0</v>
      </c>
      <c r="L34" s="74">
        <f t="shared" si="3"/>
        <v>0</v>
      </c>
      <c r="M34" s="75">
        <f t="shared" si="4"/>
        <v>0</v>
      </c>
    </row>
    <row r="35" spans="1:13" x14ac:dyDescent="0.2">
      <c r="A35" s="99"/>
      <c r="B35" s="63"/>
      <c r="C35" s="63"/>
      <c r="D35" s="65"/>
      <c r="E35" s="6">
        <f t="shared" si="0"/>
        <v>0</v>
      </c>
      <c r="F35" s="66"/>
      <c r="G35" s="66"/>
      <c r="H35" s="67"/>
      <c r="I35" s="37">
        <f>IF(E35=0,0,IF($C$14=notice!$A$26,MIN(ROUND(('7'!D35/'7'!E35/('7'!F35+'7'!G35)*3%),2),1.8),VLOOKUP($C$14,notice!$A$27:$B$33,2,FALSE)))</f>
        <v>0</v>
      </c>
      <c r="J35" s="73">
        <f t="shared" si="1"/>
        <v>0</v>
      </c>
      <c r="K35" s="74">
        <f t="shared" si="2"/>
        <v>0</v>
      </c>
      <c r="L35" s="74">
        <f t="shared" si="3"/>
        <v>0</v>
      </c>
      <c r="M35" s="75">
        <f t="shared" si="4"/>
        <v>0</v>
      </c>
    </row>
    <row r="36" spans="1:13" x14ac:dyDescent="0.2">
      <c r="A36" s="99"/>
      <c r="B36" s="63"/>
      <c r="C36" s="63"/>
      <c r="D36" s="65"/>
      <c r="E36" s="6">
        <f t="shared" si="0"/>
        <v>0</v>
      </c>
      <c r="F36" s="66"/>
      <c r="G36" s="66"/>
      <c r="H36" s="67"/>
      <c r="I36" s="37">
        <f>IF(E36=0,0,IF($C$14=notice!$A$26,MIN(ROUND(('7'!D36/'7'!E36/('7'!F36+'7'!G36)*3%),2),1.8),VLOOKUP($C$14,notice!$A$27:$B$33,2,FALSE)))</f>
        <v>0</v>
      </c>
      <c r="J36" s="73">
        <f t="shared" si="1"/>
        <v>0</v>
      </c>
      <c r="K36" s="74">
        <f t="shared" si="2"/>
        <v>0</v>
      </c>
      <c r="L36" s="74">
        <f t="shared" si="3"/>
        <v>0</v>
      </c>
      <c r="M36" s="75">
        <f t="shared" si="4"/>
        <v>0</v>
      </c>
    </row>
    <row r="37" spans="1:13" x14ac:dyDescent="0.2">
      <c r="A37" s="99"/>
      <c r="B37" s="63"/>
      <c r="C37" s="63"/>
      <c r="D37" s="65"/>
      <c r="E37" s="6">
        <f t="shared" si="0"/>
        <v>0</v>
      </c>
      <c r="F37" s="66"/>
      <c r="G37" s="66"/>
      <c r="H37" s="67"/>
      <c r="I37" s="37">
        <f>IF(E37=0,0,IF($C$14=notice!$A$26,MIN(ROUND(('7'!D37/'7'!E37/('7'!F37+'7'!G37)*3%),2),1.8),VLOOKUP($C$14,notice!$A$27:$B$33,2,FALSE)))</f>
        <v>0</v>
      </c>
      <c r="J37" s="73">
        <f t="shared" si="1"/>
        <v>0</v>
      </c>
      <c r="K37" s="74">
        <f t="shared" si="2"/>
        <v>0</v>
      </c>
      <c r="L37" s="74">
        <f t="shared" si="3"/>
        <v>0</v>
      </c>
      <c r="M37" s="75">
        <f t="shared" si="4"/>
        <v>0</v>
      </c>
    </row>
    <row r="38" spans="1:13" x14ac:dyDescent="0.2">
      <c r="A38" s="99"/>
      <c r="B38" s="63"/>
      <c r="C38" s="63"/>
      <c r="D38" s="65"/>
      <c r="E38" s="6">
        <f t="shared" si="0"/>
        <v>0</v>
      </c>
      <c r="F38" s="66"/>
      <c r="G38" s="66"/>
      <c r="H38" s="67"/>
      <c r="I38" s="37">
        <f>IF(E38=0,0,IF($C$14=notice!$A$26,MIN(ROUND(('7'!D38/'7'!E38/('7'!F38+'7'!G38)*3%),2),1.8),VLOOKUP($C$14,notice!$A$27:$B$33,2,FALSE)))</f>
        <v>0</v>
      </c>
      <c r="J38" s="73">
        <f t="shared" si="1"/>
        <v>0</v>
      </c>
      <c r="K38" s="74">
        <f t="shared" si="2"/>
        <v>0</v>
      </c>
      <c r="L38" s="74">
        <f t="shared" si="3"/>
        <v>0</v>
      </c>
      <c r="M38" s="75">
        <f t="shared" si="4"/>
        <v>0</v>
      </c>
    </row>
    <row r="39" spans="1:13" x14ac:dyDescent="0.2">
      <c r="A39" s="99"/>
      <c r="B39" s="63"/>
      <c r="C39" s="63"/>
      <c r="D39" s="65"/>
      <c r="E39" s="6">
        <f t="shared" si="0"/>
        <v>0</v>
      </c>
      <c r="F39" s="66"/>
      <c r="G39" s="66"/>
      <c r="H39" s="67"/>
      <c r="I39" s="37">
        <f>IF(E39=0,0,IF($C$14=notice!$A$26,MIN(ROUND(('7'!D39/'7'!E39/('7'!F39+'7'!G39)*3%),2),1.8),VLOOKUP($C$14,notice!$A$27:$B$33,2,FALSE)))</f>
        <v>0</v>
      </c>
      <c r="J39" s="73">
        <f t="shared" si="1"/>
        <v>0</v>
      </c>
      <c r="K39" s="74">
        <f t="shared" si="2"/>
        <v>0</v>
      </c>
      <c r="L39" s="74">
        <f t="shared" si="3"/>
        <v>0</v>
      </c>
      <c r="M39" s="75">
        <f t="shared" si="4"/>
        <v>0</v>
      </c>
    </row>
    <row r="40" spans="1:13" x14ac:dyDescent="0.2">
      <c r="A40" s="99"/>
      <c r="B40" s="63"/>
      <c r="C40" s="63"/>
      <c r="D40" s="65"/>
      <c r="E40" s="6">
        <f t="shared" si="0"/>
        <v>0</v>
      </c>
      <c r="F40" s="66"/>
      <c r="G40" s="66"/>
      <c r="H40" s="67"/>
      <c r="I40" s="37">
        <f>IF(E40=0,0,IF($C$14=notice!$A$26,MIN(ROUND(('7'!D40/'7'!E40/('7'!F40+'7'!G40)*3%),2),1.8),VLOOKUP($C$14,notice!$A$27:$B$33,2,FALSE)))</f>
        <v>0</v>
      </c>
      <c r="J40" s="73">
        <f t="shared" si="1"/>
        <v>0</v>
      </c>
      <c r="K40" s="74">
        <f t="shared" si="2"/>
        <v>0</v>
      </c>
      <c r="L40" s="74">
        <f t="shared" si="3"/>
        <v>0</v>
      </c>
      <c r="M40" s="75">
        <f t="shared" si="4"/>
        <v>0</v>
      </c>
    </row>
    <row r="41" spans="1:13" x14ac:dyDescent="0.2">
      <c r="A41" s="99"/>
      <c r="B41" s="63"/>
      <c r="C41" s="63"/>
      <c r="D41" s="65"/>
      <c r="E41" s="6">
        <f t="shared" si="0"/>
        <v>0</v>
      </c>
      <c r="F41" s="66"/>
      <c r="G41" s="66"/>
      <c r="H41" s="67"/>
      <c r="I41" s="37">
        <f>IF(E41=0,0,IF($C$14=notice!$A$26,MIN(ROUND(('7'!D41/'7'!E41/('7'!F41+'7'!G41)*3%),2),1.8),VLOOKUP($C$14,notice!$A$27:$B$33,2,FALSE)))</f>
        <v>0</v>
      </c>
      <c r="J41" s="73">
        <f t="shared" si="1"/>
        <v>0</v>
      </c>
      <c r="K41" s="74">
        <f t="shared" si="2"/>
        <v>0</v>
      </c>
      <c r="L41" s="74">
        <f t="shared" si="3"/>
        <v>0</v>
      </c>
      <c r="M41" s="75">
        <f t="shared" si="4"/>
        <v>0</v>
      </c>
    </row>
    <row r="42" spans="1:13" x14ac:dyDescent="0.2">
      <c r="A42" s="99"/>
      <c r="B42" s="63"/>
      <c r="C42" s="63"/>
      <c r="D42" s="65"/>
      <c r="E42" s="6">
        <f t="shared" si="0"/>
        <v>0</v>
      </c>
      <c r="F42" s="66"/>
      <c r="G42" s="66"/>
      <c r="H42" s="67"/>
      <c r="I42" s="37">
        <f>IF(E42=0,0,IF($C$14=notice!$A$26,MIN(ROUND(('7'!D42/'7'!E42/('7'!F42+'7'!G42)*3%),2),1.8),VLOOKUP($C$14,notice!$A$27:$B$33,2,FALSE)))</f>
        <v>0</v>
      </c>
      <c r="J42" s="73">
        <f t="shared" si="1"/>
        <v>0</v>
      </c>
      <c r="K42" s="74">
        <f t="shared" si="2"/>
        <v>0</v>
      </c>
      <c r="L42" s="74">
        <f t="shared" si="3"/>
        <v>0</v>
      </c>
      <c r="M42" s="75">
        <f t="shared" si="4"/>
        <v>0</v>
      </c>
    </row>
    <row r="43" spans="1:13" x14ac:dyDescent="0.2">
      <c r="A43" s="99"/>
      <c r="B43" s="63"/>
      <c r="C43" s="63"/>
      <c r="D43" s="65"/>
      <c r="E43" s="6">
        <f t="shared" si="0"/>
        <v>0</v>
      </c>
      <c r="F43" s="66"/>
      <c r="G43" s="66"/>
      <c r="H43" s="67"/>
      <c r="I43" s="37">
        <f>IF(E43=0,0,IF($C$14=notice!$A$26,MIN(ROUND(('7'!D43/'7'!E43/('7'!F43+'7'!G43)*3%),2),1.8),VLOOKUP($C$14,notice!$A$27:$B$33,2,FALSE)))</f>
        <v>0</v>
      </c>
      <c r="J43" s="73">
        <f t="shared" si="1"/>
        <v>0</v>
      </c>
      <c r="K43" s="74">
        <f t="shared" si="2"/>
        <v>0</v>
      </c>
      <c r="L43" s="74">
        <f t="shared" si="3"/>
        <v>0</v>
      </c>
      <c r="M43" s="75">
        <f t="shared" si="4"/>
        <v>0</v>
      </c>
    </row>
    <row r="44" spans="1:13" x14ac:dyDescent="0.2">
      <c r="A44" s="99"/>
      <c r="B44" s="63"/>
      <c r="C44" s="63"/>
      <c r="D44" s="65"/>
      <c r="E44" s="6">
        <f t="shared" si="0"/>
        <v>0</v>
      </c>
      <c r="F44" s="66"/>
      <c r="G44" s="66"/>
      <c r="H44" s="67"/>
      <c r="I44" s="37">
        <f>IF(E44=0,0,IF($C$14=notice!$A$26,MIN(ROUND(('7'!D44/'7'!E44/('7'!F44+'7'!G44)*3%),2),1.8),VLOOKUP($C$14,notice!$A$27:$B$33,2,FALSE)))</f>
        <v>0</v>
      </c>
      <c r="J44" s="73">
        <f t="shared" si="1"/>
        <v>0</v>
      </c>
      <c r="K44" s="74">
        <f t="shared" si="2"/>
        <v>0</v>
      </c>
      <c r="L44" s="74">
        <f t="shared" si="3"/>
        <v>0</v>
      </c>
      <c r="M44" s="75">
        <f t="shared" si="4"/>
        <v>0</v>
      </c>
    </row>
    <row r="45" spans="1:13" x14ac:dyDescent="0.2">
      <c r="A45" s="99"/>
      <c r="B45" s="63"/>
      <c r="C45" s="63"/>
      <c r="D45" s="65"/>
      <c r="E45" s="6">
        <f t="shared" si="0"/>
        <v>0</v>
      </c>
      <c r="F45" s="66"/>
      <c r="G45" s="66"/>
      <c r="H45" s="67"/>
      <c r="I45" s="37">
        <f>IF(E45=0,0,IF($C$14=notice!$A$26,MIN(ROUND(('7'!D45/'7'!E45/('7'!F45+'7'!G45)*3%),2),1.8),VLOOKUP($C$14,notice!$A$27:$B$33,2,FALSE)))</f>
        <v>0</v>
      </c>
      <c r="J45" s="73">
        <f t="shared" si="1"/>
        <v>0</v>
      </c>
      <c r="K45" s="74">
        <f t="shared" si="2"/>
        <v>0</v>
      </c>
      <c r="L45" s="74">
        <f t="shared" si="3"/>
        <v>0</v>
      </c>
      <c r="M45" s="75">
        <f t="shared" si="4"/>
        <v>0</v>
      </c>
    </row>
    <row r="46" spans="1:13" x14ac:dyDescent="0.2">
      <c r="A46" s="99"/>
      <c r="B46" s="63"/>
      <c r="C46" s="63"/>
      <c r="D46" s="65"/>
      <c r="E46" s="6">
        <f t="shared" si="0"/>
        <v>0</v>
      </c>
      <c r="F46" s="66"/>
      <c r="G46" s="66"/>
      <c r="H46" s="67"/>
      <c r="I46" s="37">
        <f>IF(E46=0,0,IF($C$14=notice!$A$26,MIN(ROUND(('7'!D46/'7'!E46/('7'!F46+'7'!G46)*3%),2),1.8),VLOOKUP($C$14,notice!$A$27:$B$33,2,FALSE)))</f>
        <v>0</v>
      </c>
      <c r="J46" s="73">
        <f t="shared" si="1"/>
        <v>0</v>
      </c>
      <c r="K46" s="74">
        <f t="shared" si="2"/>
        <v>0</v>
      </c>
      <c r="L46" s="74">
        <f t="shared" si="3"/>
        <v>0</v>
      </c>
      <c r="M46" s="75">
        <f t="shared" si="4"/>
        <v>0</v>
      </c>
    </row>
    <row r="47" spans="1:13" ht="12.75" thickBot="1" x14ac:dyDescent="0.25">
      <c r="A47" s="99"/>
      <c r="B47" s="63"/>
      <c r="C47" s="63"/>
      <c r="D47" s="65"/>
      <c r="E47" s="6">
        <f t="shared" si="0"/>
        <v>0</v>
      </c>
      <c r="F47" s="66"/>
      <c r="G47" s="66"/>
      <c r="H47" s="67"/>
      <c r="I47" s="37">
        <f>IF(E47=0,0,IF($C$14=notice!$A$26,MIN(ROUND(('7'!D47/'7'!E47/('7'!F47+'7'!G47)*3%),2),1.8),VLOOKUP($C$14,notice!$A$27:$B$33,2,FALSE)))</f>
        <v>0</v>
      </c>
      <c r="J47" s="73">
        <f t="shared" si="1"/>
        <v>0</v>
      </c>
      <c r="K47" s="74">
        <f t="shared" si="2"/>
        <v>0</v>
      </c>
      <c r="L47" s="74">
        <f t="shared" si="3"/>
        <v>0</v>
      </c>
      <c r="M47" s="75">
        <f t="shared" si="4"/>
        <v>0</v>
      </c>
    </row>
    <row r="48" spans="1:13" ht="19.5" thickBot="1" x14ac:dyDescent="0.35">
      <c r="B48" s="108" t="s">
        <v>11</v>
      </c>
      <c r="C48" s="111"/>
      <c r="D48" s="110"/>
      <c r="E48" s="14">
        <f>SUM(E19:E47)</f>
        <v>0</v>
      </c>
      <c r="F48" s="14">
        <f t="shared" ref="F48" si="5">SUM(F19:F47)</f>
        <v>0</v>
      </c>
      <c r="G48" s="14">
        <f>SUM(G19:G47)</f>
        <v>0</v>
      </c>
      <c r="H48" s="19"/>
      <c r="I48" s="19"/>
      <c r="J48" s="14">
        <f>SUM(J19:J47)</f>
        <v>0</v>
      </c>
      <c r="K48" s="35">
        <f>SUM(K19:K47)</f>
        <v>0</v>
      </c>
      <c r="L48" s="35">
        <f>SUM(L19:L47)</f>
        <v>0</v>
      </c>
      <c r="M48" s="35">
        <f>SUM(M19:M47)</f>
        <v>0</v>
      </c>
    </row>
    <row r="49" spans="2:13" ht="15.75" thickBot="1" x14ac:dyDescent="0.25">
      <c r="B49" s="108" t="s">
        <v>47</v>
      </c>
      <c r="C49" s="109"/>
      <c r="D49" s="109"/>
      <c r="E49" s="110"/>
      <c r="F49" s="148">
        <f>F48+G48</f>
        <v>0</v>
      </c>
      <c r="G49" s="110"/>
      <c r="H49" s="15"/>
      <c r="I49" s="15"/>
      <c r="J49" s="18"/>
      <c r="K49" s="17"/>
    </row>
    <row r="50" spans="2:13" ht="15.75" customHeight="1" thickBot="1" x14ac:dyDescent="0.35">
      <c r="B50" s="100">
        <f>C7</f>
        <v>0</v>
      </c>
      <c r="C50" s="10"/>
      <c r="D50" s="10"/>
      <c r="E50" s="10"/>
      <c r="F50" s="146" t="s">
        <v>96</v>
      </c>
      <c r="G50" s="147"/>
      <c r="H50" s="143"/>
      <c r="I50" s="143"/>
      <c r="J50" s="143"/>
      <c r="K50" s="76">
        <f>K48</f>
        <v>0</v>
      </c>
      <c r="M50" s="88" t="str">
        <f>M1</f>
        <v>Annexe  2-1</v>
      </c>
    </row>
    <row r="51" spans="2:13" ht="33.75" customHeight="1" thickBot="1" x14ac:dyDescent="0.35">
      <c r="B51" s="100">
        <f>C14</f>
        <v>0</v>
      </c>
      <c r="C51" s="10"/>
      <c r="D51" s="10"/>
      <c r="E51" s="10"/>
      <c r="F51" s="142" t="s">
        <v>97</v>
      </c>
      <c r="G51" s="143"/>
      <c r="H51" s="143"/>
      <c r="I51" s="143"/>
      <c r="J51" s="143"/>
      <c r="K51" s="76">
        <f>L48</f>
        <v>0</v>
      </c>
    </row>
    <row r="52" spans="2:13" ht="34.5" customHeight="1" thickBot="1" x14ac:dyDescent="0.4">
      <c r="B52" s="100">
        <f>C10</f>
        <v>0</v>
      </c>
      <c r="C52" s="10"/>
      <c r="D52" s="10"/>
      <c r="E52" s="10"/>
      <c r="F52" s="144" t="s">
        <v>134</v>
      </c>
      <c r="G52" s="145"/>
      <c r="H52" s="145"/>
      <c r="I52" s="145"/>
      <c r="J52" s="145"/>
      <c r="K52" s="77">
        <f>K50+K51</f>
        <v>0</v>
      </c>
    </row>
  </sheetData>
  <sheetProtection algorithmName="SHA-512" hashValue="lJR9HqHAbZAoMQVkeyjI3TaSv/X2WfMFUcrr9QAgNEuw2xr40p+8CEQcfY+UwIyjQRh7r3oTK/p3+sOKMhegAA==" saltValue="BbFFLkGZ3OioQVPgEEge5Q==" spinCount="100000" sheet="1" objects="1" scenarios="1"/>
  <mergeCells count="56">
    <mergeCell ref="M17:M18"/>
    <mergeCell ref="F51:J51"/>
    <mergeCell ref="F52:J52"/>
    <mergeCell ref="K7:L7"/>
    <mergeCell ref="K8:K9"/>
    <mergeCell ref="L8:L9"/>
    <mergeCell ref="I17:I18"/>
    <mergeCell ref="K14:K15"/>
    <mergeCell ref="K10:K11"/>
    <mergeCell ref="L17:L18"/>
    <mergeCell ref="F50:J50"/>
    <mergeCell ref="L10:L11"/>
    <mergeCell ref="F17:F18"/>
    <mergeCell ref="G17:G18"/>
    <mergeCell ref="H17:H18"/>
    <mergeCell ref="J17:J18"/>
    <mergeCell ref="A10:B10"/>
    <mergeCell ref="C10:F10"/>
    <mergeCell ref="H10:I11"/>
    <mergeCell ref="A8:B8"/>
    <mergeCell ref="C8:F8"/>
    <mergeCell ref="H8:I8"/>
    <mergeCell ref="A9:B9"/>
    <mergeCell ref="C9:F9"/>
    <mergeCell ref="H9:I9"/>
    <mergeCell ref="K17:K18"/>
    <mergeCell ref="B48:D48"/>
    <mergeCell ref="A12:B12"/>
    <mergeCell ref="A13:B13"/>
    <mergeCell ref="C13:F13"/>
    <mergeCell ref="K12:K13"/>
    <mergeCell ref="E17:E18"/>
    <mergeCell ref="A15:B15"/>
    <mergeCell ref="B49:E49"/>
    <mergeCell ref="F49:G49"/>
    <mergeCell ref="A14:B14"/>
    <mergeCell ref="C14:F14"/>
    <mergeCell ref="C15:F15"/>
    <mergeCell ref="B17:C17"/>
    <mergeCell ref="D17:D18"/>
    <mergeCell ref="C1:H1"/>
    <mergeCell ref="M8:M9"/>
    <mergeCell ref="M10:M11"/>
    <mergeCell ref="M12:M13"/>
    <mergeCell ref="M14:M15"/>
    <mergeCell ref="L14:L15"/>
    <mergeCell ref="L12:L13"/>
    <mergeCell ref="C12:F12"/>
    <mergeCell ref="H12:I13"/>
    <mergeCell ref="B3:J3"/>
    <mergeCell ref="A4:J4"/>
    <mergeCell ref="A5:J5"/>
    <mergeCell ref="B2:J2"/>
    <mergeCell ref="A7:B7"/>
    <mergeCell ref="C7:F7"/>
    <mergeCell ref="H7:I7"/>
  </mergeCells>
  <phoneticPr fontId="44" type="noConversion"/>
  <pageMargins left="0.70866141732283472" right="0.70866141732283472" top="0.15748031496062992" bottom="0.15748031496062992"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xWindow="544" yWindow="500" count="2">
        <x14:dataValidation type="list" errorStyle="warning" showInputMessage="1" showErrorMessage="1" errorTitle="incomplet" error="obligatoire" promptTitle="classement" prompt="sélectionnez votre classement" xr:uid="{00000000-0002-0000-0700-000000000000}">
          <x14:formula1>
            <xm:f>notice!$A$26:$A$33</xm:f>
          </x14:formula1>
          <xm:sqref>C14:F14</xm:sqref>
        </x14:dataValidation>
        <x14:dataValidation type="list" allowBlank="1" showInputMessage="1" showErrorMessage="1" xr:uid="{00000000-0002-0000-0700-000001000000}">
          <x14:formula1>
            <xm:f>notice!$A$43:$A$46</xm:f>
          </x14:formula1>
          <xm:sqref>H19:H47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pageSetUpPr fitToPage="1"/>
  </sheetPr>
  <dimension ref="A1:M52"/>
  <sheetViews>
    <sheetView topLeftCell="A4" zoomScaleNormal="100" workbookViewId="0">
      <selection activeCell="M8" sqref="M8:M15"/>
    </sheetView>
  </sheetViews>
  <sheetFormatPr baseColWidth="10" defaultColWidth="9.140625" defaultRowHeight="12" x14ac:dyDescent="0.2"/>
  <cols>
    <col min="1" max="1" width="10.5703125" style="11" customWidth="1"/>
    <col min="2" max="2" width="17.42578125" style="10" customWidth="1"/>
    <col min="3" max="3" width="15.140625" style="11" customWidth="1"/>
    <col min="4" max="4" width="13.5703125" style="11" customWidth="1"/>
    <col min="5" max="5" width="10.7109375" style="11" customWidth="1"/>
    <col min="6" max="6" width="15" style="11" customWidth="1"/>
    <col min="7" max="7" width="12.85546875" style="11" customWidth="1"/>
    <col min="8" max="8" width="20.28515625" style="11" customWidth="1"/>
    <col min="9" max="9" width="14.140625" style="11" customWidth="1"/>
    <col min="10" max="10" width="11.28515625" style="11" customWidth="1"/>
    <col min="11" max="11" width="11.5703125" style="11" customWidth="1"/>
    <col min="12" max="12" width="12.5703125" style="11" customWidth="1"/>
    <col min="13" max="16384" width="9.140625" style="11"/>
  </cols>
  <sheetData>
    <row r="1" spans="1:13" ht="20.25" customHeight="1" thickBot="1" x14ac:dyDescent="0.3">
      <c r="B1" s="105" t="s">
        <v>133</v>
      </c>
      <c r="C1" s="156"/>
      <c r="D1" s="157"/>
      <c r="E1" s="157"/>
      <c r="F1" s="157"/>
      <c r="G1" s="157"/>
      <c r="H1" s="157"/>
      <c r="M1" s="105" t="s">
        <v>133</v>
      </c>
    </row>
    <row r="2" spans="1:13" ht="19.5" customHeight="1" x14ac:dyDescent="0.2">
      <c r="B2" s="132" t="s">
        <v>137</v>
      </c>
      <c r="C2" s="133"/>
      <c r="D2" s="133"/>
      <c r="E2" s="133"/>
      <c r="F2" s="133"/>
      <c r="G2" s="133"/>
      <c r="H2" s="133"/>
      <c r="I2" s="133"/>
      <c r="J2" s="134"/>
    </row>
    <row r="3" spans="1:13" ht="19.5" thickBot="1" x14ac:dyDescent="0.25">
      <c r="B3" s="136" t="s">
        <v>98</v>
      </c>
      <c r="C3" s="137"/>
      <c r="D3" s="137"/>
      <c r="E3" s="137"/>
      <c r="F3" s="137"/>
      <c r="G3" s="137"/>
      <c r="H3" s="137"/>
      <c r="I3" s="137"/>
      <c r="J3" s="138"/>
    </row>
    <row r="4" spans="1:13" ht="15" customHeight="1" x14ac:dyDescent="0.25">
      <c r="A4" s="130" t="s">
        <v>99</v>
      </c>
      <c r="B4" s="131"/>
      <c r="C4" s="131"/>
      <c r="D4" s="131"/>
      <c r="E4" s="131"/>
      <c r="F4" s="131"/>
      <c r="G4" s="131"/>
      <c r="H4" s="131"/>
      <c r="I4" s="131"/>
      <c r="J4" s="131"/>
    </row>
    <row r="5" spans="1:13" ht="15" customHeight="1" x14ac:dyDescent="0.25">
      <c r="A5" s="128" t="s">
        <v>17</v>
      </c>
      <c r="B5" s="129"/>
      <c r="C5" s="129"/>
      <c r="D5" s="129"/>
      <c r="E5" s="129"/>
      <c r="F5" s="129"/>
      <c r="G5" s="129"/>
      <c r="H5" s="129"/>
      <c r="I5" s="129"/>
      <c r="J5" s="129"/>
    </row>
    <row r="6" spans="1:13" x14ac:dyDescent="0.2">
      <c r="H6" s="89" t="s">
        <v>116</v>
      </c>
      <c r="K6" s="89" t="s">
        <v>117</v>
      </c>
    </row>
    <row r="7" spans="1:13" ht="24.75" customHeight="1" x14ac:dyDescent="0.25">
      <c r="A7" s="113" t="s">
        <v>50</v>
      </c>
      <c r="B7" s="114"/>
      <c r="C7" s="116">
        <f>'hébergement n°1'!C7:F7</f>
        <v>0</v>
      </c>
      <c r="D7" s="117"/>
      <c r="E7" s="117"/>
      <c r="F7" s="117"/>
      <c r="H7" s="125" t="s">
        <v>3</v>
      </c>
      <c r="I7" s="114"/>
      <c r="K7" s="125" t="s">
        <v>48</v>
      </c>
      <c r="L7" s="114"/>
      <c r="M7" s="57" t="s">
        <v>100</v>
      </c>
    </row>
    <row r="8" spans="1:13" ht="24.75" customHeight="1" x14ac:dyDescent="0.25">
      <c r="A8" s="113" t="s">
        <v>51</v>
      </c>
      <c r="B8" s="114"/>
      <c r="C8" s="116">
        <f>'hébergement n°1'!C8:F8</f>
        <v>0</v>
      </c>
      <c r="D8" s="117"/>
      <c r="E8" s="117"/>
      <c r="F8" s="117"/>
      <c r="H8" s="126" t="s">
        <v>6</v>
      </c>
      <c r="I8" s="114"/>
      <c r="K8" s="112" t="s">
        <v>80</v>
      </c>
      <c r="L8" s="112" t="s">
        <v>92</v>
      </c>
      <c r="M8" s="107" t="s">
        <v>147</v>
      </c>
    </row>
    <row r="9" spans="1:13" ht="22.5" customHeight="1" x14ac:dyDescent="0.25">
      <c r="A9" s="113" t="s">
        <v>4</v>
      </c>
      <c r="B9" s="114"/>
      <c r="C9" s="116">
        <f>'hébergement n°1'!C9:F9</f>
        <v>0</v>
      </c>
      <c r="D9" s="117"/>
      <c r="E9" s="117"/>
      <c r="F9" s="117"/>
      <c r="H9" s="126" t="s">
        <v>7</v>
      </c>
      <c r="I9" s="114"/>
      <c r="K9" s="112"/>
      <c r="L9" s="112"/>
      <c r="M9" s="107"/>
    </row>
    <row r="10" spans="1:13" ht="21" customHeight="1" x14ac:dyDescent="0.25">
      <c r="A10" s="113" t="s">
        <v>118</v>
      </c>
      <c r="B10" s="114"/>
      <c r="C10" s="116">
        <f>'hébergement n°1'!C10:F10</f>
        <v>0</v>
      </c>
      <c r="D10" s="117"/>
      <c r="E10" s="117"/>
      <c r="F10" s="117"/>
      <c r="H10" s="115" t="s">
        <v>8</v>
      </c>
      <c r="I10" s="114"/>
      <c r="K10" s="112" t="s">
        <v>81</v>
      </c>
      <c r="L10" s="112" t="s">
        <v>93</v>
      </c>
      <c r="M10" s="107" t="s">
        <v>148</v>
      </c>
    </row>
    <row r="11" spans="1:13" ht="24.75" customHeight="1" x14ac:dyDescent="0.2">
      <c r="E11" s="5"/>
      <c r="F11" s="12"/>
      <c r="H11" s="114"/>
      <c r="I11" s="114"/>
      <c r="K11" s="112"/>
      <c r="L11" s="112"/>
      <c r="M11" s="107"/>
    </row>
    <row r="12" spans="1:13" ht="31.5" customHeight="1" x14ac:dyDescent="0.25">
      <c r="A12" s="135" t="s">
        <v>18</v>
      </c>
      <c r="B12" s="114"/>
      <c r="C12" s="158" t="s">
        <v>24</v>
      </c>
      <c r="D12" s="117"/>
      <c r="E12" s="117"/>
      <c r="F12" s="117"/>
      <c r="H12" s="115" t="s">
        <v>87</v>
      </c>
      <c r="I12" s="114"/>
      <c r="K12" s="112" t="s">
        <v>82</v>
      </c>
      <c r="L12" s="112" t="s">
        <v>94</v>
      </c>
      <c r="M12" s="107" t="s">
        <v>149</v>
      </c>
    </row>
    <row r="13" spans="1:13" ht="36" customHeight="1" x14ac:dyDescent="0.25">
      <c r="A13" s="113" t="s">
        <v>49</v>
      </c>
      <c r="B13" s="114"/>
      <c r="C13" s="116"/>
      <c r="D13" s="117"/>
      <c r="E13" s="117"/>
      <c r="F13" s="117"/>
      <c r="H13" s="114"/>
      <c r="I13" s="114"/>
      <c r="K13" s="112"/>
      <c r="L13" s="112"/>
      <c r="M13" s="107"/>
    </row>
    <row r="14" spans="1:13" ht="15.75" thickBot="1" x14ac:dyDescent="0.3">
      <c r="A14" s="113" t="s">
        <v>40</v>
      </c>
      <c r="B14" s="114"/>
      <c r="C14" s="118"/>
      <c r="D14" s="119"/>
      <c r="E14" s="119"/>
      <c r="F14" s="119"/>
      <c r="K14" s="112" t="s">
        <v>83</v>
      </c>
      <c r="L14" s="112" t="s">
        <v>95</v>
      </c>
      <c r="M14" s="107" t="s">
        <v>150</v>
      </c>
    </row>
    <row r="15" spans="1:13" ht="23.25" customHeight="1" thickBot="1" x14ac:dyDescent="0.3">
      <c r="A15" s="127" t="s">
        <v>41</v>
      </c>
      <c r="B15" s="114"/>
      <c r="C15" s="120" t="e">
        <f>VLOOKUP(C14,notice!A26:B33,2,FALSE)</f>
        <v>#N/A</v>
      </c>
      <c r="D15" s="121"/>
      <c r="E15" s="121"/>
      <c r="F15" s="122"/>
      <c r="G15" s="7"/>
      <c r="H15" s="7"/>
      <c r="I15" s="7"/>
      <c r="K15" s="112"/>
      <c r="L15" s="112"/>
      <c r="M15" s="107"/>
    </row>
    <row r="17" spans="1:13" ht="12" customHeight="1" x14ac:dyDescent="0.2">
      <c r="B17" s="112" t="s">
        <v>5</v>
      </c>
      <c r="C17" s="112"/>
      <c r="D17" s="123" t="s">
        <v>43</v>
      </c>
      <c r="E17" s="112" t="s">
        <v>0</v>
      </c>
      <c r="F17" s="112" t="s">
        <v>10</v>
      </c>
      <c r="G17" s="112" t="s">
        <v>9</v>
      </c>
      <c r="H17" s="112" t="s">
        <v>1</v>
      </c>
      <c r="I17" s="123" t="s">
        <v>88</v>
      </c>
      <c r="J17" s="149" t="s">
        <v>46</v>
      </c>
      <c r="K17" s="112" t="s">
        <v>90</v>
      </c>
      <c r="L17" s="112" t="s">
        <v>89</v>
      </c>
      <c r="M17" s="141" t="s">
        <v>91</v>
      </c>
    </row>
    <row r="18" spans="1:13" ht="52.5" customHeight="1" x14ac:dyDescent="0.2">
      <c r="A18" s="98"/>
      <c r="B18" s="84" t="s">
        <v>44</v>
      </c>
      <c r="C18" s="6" t="s">
        <v>45</v>
      </c>
      <c r="D18" s="124"/>
      <c r="E18" s="112"/>
      <c r="F18" s="112"/>
      <c r="G18" s="112"/>
      <c r="H18" s="112"/>
      <c r="I18" s="124"/>
      <c r="J18" s="149"/>
      <c r="K18" s="112"/>
      <c r="L18" s="112"/>
      <c r="M18" s="141"/>
    </row>
    <row r="19" spans="1:13" x14ac:dyDescent="0.2">
      <c r="A19" s="99"/>
      <c r="B19" s="63"/>
      <c r="C19" s="63"/>
      <c r="D19" s="64"/>
      <c r="E19" s="6">
        <f>C19-B19</f>
        <v>0</v>
      </c>
      <c r="F19" s="66"/>
      <c r="G19" s="66"/>
      <c r="H19" s="67"/>
      <c r="I19" s="37">
        <f>IF(E19=0,0,IF($C$14=notice!$A$26,MIN(ROUND(('3'!D19/'3'!E19/('3'!F19+'3'!G19)*3%),2),1.1),VLOOKUP($C$14,notice!$A$27:$B$33,2,FALSE)))</f>
        <v>0</v>
      </c>
      <c r="J19" s="73">
        <f>E19*F19</f>
        <v>0</v>
      </c>
      <c r="K19" s="74">
        <f>IF(I19&gt;1.1,1.1*J19,J19*I19)</f>
        <v>0</v>
      </c>
      <c r="L19" s="74">
        <f>K19*10/100</f>
        <v>0</v>
      </c>
      <c r="M19" s="75">
        <f>L19+K19</f>
        <v>0</v>
      </c>
    </row>
    <row r="20" spans="1:13" x14ac:dyDescent="0.2">
      <c r="A20" s="99"/>
      <c r="B20" s="63"/>
      <c r="C20" s="63"/>
      <c r="D20" s="64"/>
      <c r="E20" s="6">
        <f t="shared" ref="E20:E47" si="0">C20-B20</f>
        <v>0</v>
      </c>
      <c r="F20" s="66"/>
      <c r="G20" s="66"/>
      <c r="H20" s="67"/>
      <c r="I20" s="37">
        <f>IF(E20=0,0,IF($C$14=notice!$A$26,MIN(ROUND(('8'!D20/'8'!E20/('8'!F20+'8'!G20)*3%),2),1.8),VLOOKUP($C$14,notice!$A$27:$B$33,2,FALSE)))</f>
        <v>0</v>
      </c>
      <c r="J20" s="73">
        <f t="shared" ref="J20:J47" si="1">E20*F20</f>
        <v>0</v>
      </c>
      <c r="K20" s="74">
        <f t="shared" ref="K20:K47" si="2">IF(I20&gt;1.1,1.1*J20,J20*I20)</f>
        <v>0</v>
      </c>
      <c r="L20" s="74">
        <f t="shared" ref="L20:L47" si="3">K20*10/100</f>
        <v>0</v>
      </c>
      <c r="M20" s="75">
        <f t="shared" ref="M20:M47" si="4">L20+K20</f>
        <v>0</v>
      </c>
    </row>
    <row r="21" spans="1:13" x14ac:dyDescent="0.2">
      <c r="A21" s="99"/>
      <c r="B21" s="63"/>
      <c r="C21" s="63"/>
      <c r="D21" s="65"/>
      <c r="E21" s="6">
        <f t="shared" si="0"/>
        <v>0</v>
      </c>
      <c r="F21" s="66"/>
      <c r="G21" s="66"/>
      <c r="H21" s="67"/>
      <c r="I21" s="37">
        <f>IF(E21=0,0,IF($C$14=notice!$A$26,MIN(ROUND(('8'!D21/'8'!E21/('8'!F21+'8'!G21)*3%),2),1.8),VLOOKUP($C$14,notice!$A$27:$B$33,2,FALSE)))</f>
        <v>0</v>
      </c>
      <c r="J21" s="73">
        <f t="shared" si="1"/>
        <v>0</v>
      </c>
      <c r="K21" s="74">
        <f t="shared" si="2"/>
        <v>0</v>
      </c>
      <c r="L21" s="74">
        <f t="shared" si="3"/>
        <v>0</v>
      </c>
      <c r="M21" s="75">
        <f t="shared" si="4"/>
        <v>0</v>
      </c>
    </row>
    <row r="22" spans="1:13" x14ac:dyDescent="0.2">
      <c r="A22" s="99"/>
      <c r="B22" s="63"/>
      <c r="C22" s="63"/>
      <c r="D22" s="65"/>
      <c r="E22" s="6">
        <f t="shared" si="0"/>
        <v>0</v>
      </c>
      <c r="F22" s="66"/>
      <c r="G22" s="66"/>
      <c r="H22" s="67"/>
      <c r="I22" s="37">
        <f>IF(E22=0,0,IF($C$14=notice!$A$26,MIN(ROUND(('8'!D22/'8'!E22/('8'!F22+'8'!G22)*3%),2),1.8),VLOOKUP($C$14,notice!$A$27:$B$33,2,FALSE)))</f>
        <v>0</v>
      </c>
      <c r="J22" s="73">
        <f t="shared" si="1"/>
        <v>0</v>
      </c>
      <c r="K22" s="74">
        <f t="shared" si="2"/>
        <v>0</v>
      </c>
      <c r="L22" s="74">
        <f t="shared" si="3"/>
        <v>0</v>
      </c>
      <c r="M22" s="75">
        <f t="shared" si="4"/>
        <v>0</v>
      </c>
    </row>
    <row r="23" spans="1:13" x14ac:dyDescent="0.2">
      <c r="A23" s="99"/>
      <c r="B23" s="63"/>
      <c r="C23" s="63"/>
      <c r="D23" s="65"/>
      <c r="E23" s="6">
        <f t="shared" si="0"/>
        <v>0</v>
      </c>
      <c r="F23" s="66"/>
      <c r="G23" s="66"/>
      <c r="H23" s="67"/>
      <c r="I23" s="37">
        <f>IF(E23=0,0,IF($C$14=notice!$A$26,MIN(ROUND(('8'!D23/'8'!E23/('8'!F23+'8'!G23)*3%),2),1.8),VLOOKUP($C$14,notice!$A$27:$B$33,2,FALSE)))</f>
        <v>0</v>
      </c>
      <c r="J23" s="73">
        <f t="shared" si="1"/>
        <v>0</v>
      </c>
      <c r="K23" s="74">
        <f t="shared" si="2"/>
        <v>0</v>
      </c>
      <c r="L23" s="74">
        <f t="shared" si="3"/>
        <v>0</v>
      </c>
      <c r="M23" s="75">
        <f t="shared" si="4"/>
        <v>0</v>
      </c>
    </row>
    <row r="24" spans="1:13" x14ac:dyDescent="0.2">
      <c r="A24" s="99"/>
      <c r="B24" s="63"/>
      <c r="C24" s="63"/>
      <c r="D24" s="65"/>
      <c r="E24" s="6">
        <f t="shared" si="0"/>
        <v>0</v>
      </c>
      <c r="F24" s="66"/>
      <c r="G24" s="66"/>
      <c r="H24" s="67"/>
      <c r="I24" s="37">
        <f>IF(E24=0,0,IF($C$14=notice!$A$26,MIN(ROUND(('8'!D24/'8'!E24/('8'!F24+'8'!G24)*3%),2),1.8),VLOOKUP($C$14,notice!$A$27:$B$33,2,FALSE)))</f>
        <v>0</v>
      </c>
      <c r="J24" s="73">
        <f t="shared" si="1"/>
        <v>0</v>
      </c>
      <c r="K24" s="74">
        <f t="shared" si="2"/>
        <v>0</v>
      </c>
      <c r="L24" s="74">
        <f t="shared" si="3"/>
        <v>0</v>
      </c>
      <c r="M24" s="75">
        <f t="shared" si="4"/>
        <v>0</v>
      </c>
    </row>
    <row r="25" spans="1:13" x14ac:dyDescent="0.2">
      <c r="A25" s="99"/>
      <c r="B25" s="63"/>
      <c r="C25" s="63"/>
      <c r="D25" s="65"/>
      <c r="E25" s="6">
        <f t="shared" si="0"/>
        <v>0</v>
      </c>
      <c r="F25" s="66"/>
      <c r="G25" s="66"/>
      <c r="H25" s="67"/>
      <c r="I25" s="37">
        <f>IF(E25=0,0,IF($C$14=notice!$A$26,MIN(ROUND(('8'!D25/'8'!E25/('8'!F25+'8'!G25)*3%),2),1.8),VLOOKUP($C$14,notice!$A$27:$B$33,2,FALSE)))</f>
        <v>0</v>
      </c>
      <c r="J25" s="73">
        <f t="shared" si="1"/>
        <v>0</v>
      </c>
      <c r="K25" s="74">
        <f t="shared" si="2"/>
        <v>0</v>
      </c>
      <c r="L25" s="74">
        <f t="shared" si="3"/>
        <v>0</v>
      </c>
      <c r="M25" s="75">
        <f t="shared" si="4"/>
        <v>0</v>
      </c>
    </row>
    <row r="26" spans="1:13" x14ac:dyDescent="0.2">
      <c r="A26" s="99"/>
      <c r="B26" s="63"/>
      <c r="C26" s="63"/>
      <c r="D26" s="65"/>
      <c r="E26" s="6">
        <f t="shared" si="0"/>
        <v>0</v>
      </c>
      <c r="F26" s="66"/>
      <c r="G26" s="66"/>
      <c r="H26" s="67"/>
      <c r="I26" s="37">
        <f>IF(E26=0,0,IF($C$14=notice!$A$26,MIN(ROUND(('8'!D26/'8'!E26/('8'!F26+'8'!G26)*3%),2),1.8),VLOOKUP($C$14,notice!$A$27:$B$33,2,FALSE)))</f>
        <v>0</v>
      </c>
      <c r="J26" s="73">
        <f t="shared" si="1"/>
        <v>0</v>
      </c>
      <c r="K26" s="74">
        <f t="shared" si="2"/>
        <v>0</v>
      </c>
      <c r="L26" s="74">
        <f t="shared" si="3"/>
        <v>0</v>
      </c>
      <c r="M26" s="75">
        <f t="shared" si="4"/>
        <v>0</v>
      </c>
    </row>
    <row r="27" spans="1:13" x14ac:dyDescent="0.2">
      <c r="A27" s="99"/>
      <c r="B27" s="63"/>
      <c r="C27" s="63"/>
      <c r="D27" s="65"/>
      <c r="E27" s="6">
        <f t="shared" si="0"/>
        <v>0</v>
      </c>
      <c r="F27" s="66"/>
      <c r="G27" s="66"/>
      <c r="H27" s="67"/>
      <c r="I27" s="37">
        <f>IF(E27=0,0,IF($C$14=notice!$A$26,MIN(ROUND(('8'!D27/'8'!E27/('8'!F27+'8'!G27)*3%),2),1.8),VLOOKUP($C$14,notice!$A$27:$B$33,2,FALSE)))</f>
        <v>0</v>
      </c>
      <c r="J27" s="73">
        <f t="shared" si="1"/>
        <v>0</v>
      </c>
      <c r="K27" s="74">
        <f t="shared" si="2"/>
        <v>0</v>
      </c>
      <c r="L27" s="74">
        <f t="shared" si="3"/>
        <v>0</v>
      </c>
      <c r="M27" s="75">
        <f t="shared" si="4"/>
        <v>0</v>
      </c>
    </row>
    <row r="28" spans="1:13" x14ac:dyDescent="0.2">
      <c r="A28" s="99"/>
      <c r="B28" s="63"/>
      <c r="C28" s="63"/>
      <c r="D28" s="65"/>
      <c r="E28" s="6">
        <f t="shared" si="0"/>
        <v>0</v>
      </c>
      <c r="F28" s="66"/>
      <c r="G28" s="66"/>
      <c r="H28" s="67"/>
      <c r="I28" s="37">
        <f>IF(E28=0,0,IF($C$14=notice!$A$26,MIN(ROUND(('8'!D28/'8'!E28/('8'!F28+'8'!G28)*3%),2),1.8),VLOOKUP($C$14,notice!$A$27:$B$33,2,FALSE)))</f>
        <v>0</v>
      </c>
      <c r="J28" s="73">
        <f t="shared" si="1"/>
        <v>0</v>
      </c>
      <c r="K28" s="74">
        <f t="shared" si="2"/>
        <v>0</v>
      </c>
      <c r="L28" s="74">
        <f t="shared" si="3"/>
        <v>0</v>
      </c>
      <c r="M28" s="75">
        <f t="shared" si="4"/>
        <v>0</v>
      </c>
    </row>
    <row r="29" spans="1:13" x14ac:dyDescent="0.2">
      <c r="A29" s="99"/>
      <c r="B29" s="63"/>
      <c r="C29" s="63"/>
      <c r="D29" s="65"/>
      <c r="E29" s="6">
        <f t="shared" si="0"/>
        <v>0</v>
      </c>
      <c r="F29" s="66"/>
      <c r="G29" s="66"/>
      <c r="H29" s="67"/>
      <c r="I29" s="37">
        <f>IF(E29=0,0,IF($C$14=notice!$A$26,MIN(ROUND(('8'!D29/'8'!E29/('8'!F29+'8'!G29)*3%),2),1.8),VLOOKUP($C$14,notice!$A$27:$B$33,2,FALSE)))</f>
        <v>0</v>
      </c>
      <c r="J29" s="73">
        <f t="shared" si="1"/>
        <v>0</v>
      </c>
      <c r="K29" s="74">
        <f t="shared" si="2"/>
        <v>0</v>
      </c>
      <c r="L29" s="74">
        <f t="shared" si="3"/>
        <v>0</v>
      </c>
      <c r="M29" s="75">
        <f t="shared" si="4"/>
        <v>0</v>
      </c>
    </row>
    <row r="30" spans="1:13" x14ac:dyDescent="0.2">
      <c r="A30" s="99"/>
      <c r="B30" s="63"/>
      <c r="C30" s="63"/>
      <c r="D30" s="65"/>
      <c r="E30" s="6">
        <f t="shared" si="0"/>
        <v>0</v>
      </c>
      <c r="F30" s="66"/>
      <c r="G30" s="66"/>
      <c r="H30" s="67"/>
      <c r="I30" s="37">
        <f>IF(E30=0,0,IF($C$14=notice!$A$26,MIN(ROUND(('8'!D30/'8'!E30/('8'!F30+'8'!G30)*3%),2),1.8),VLOOKUP($C$14,notice!$A$27:$B$33,2,FALSE)))</f>
        <v>0</v>
      </c>
      <c r="J30" s="73">
        <f t="shared" si="1"/>
        <v>0</v>
      </c>
      <c r="K30" s="74">
        <f t="shared" si="2"/>
        <v>0</v>
      </c>
      <c r="L30" s="74">
        <f t="shared" si="3"/>
        <v>0</v>
      </c>
      <c r="M30" s="75">
        <f t="shared" si="4"/>
        <v>0</v>
      </c>
    </row>
    <row r="31" spans="1:13" x14ac:dyDescent="0.2">
      <c r="A31" s="99"/>
      <c r="B31" s="63"/>
      <c r="C31" s="63"/>
      <c r="D31" s="65"/>
      <c r="E31" s="6">
        <f t="shared" si="0"/>
        <v>0</v>
      </c>
      <c r="F31" s="66"/>
      <c r="G31" s="66"/>
      <c r="H31" s="67"/>
      <c r="I31" s="37">
        <f>IF(E31=0,0,IF($C$14=notice!$A$26,MIN(ROUND(('8'!D31/'8'!E31/('8'!F31+'8'!G31)*3%),2),1.8),VLOOKUP($C$14,notice!$A$27:$B$33,2,FALSE)))</f>
        <v>0</v>
      </c>
      <c r="J31" s="73">
        <f t="shared" si="1"/>
        <v>0</v>
      </c>
      <c r="K31" s="74">
        <f t="shared" si="2"/>
        <v>0</v>
      </c>
      <c r="L31" s="74">
        <f t="shared" si="3"/>
        <v>0</v>
      </c>
      <c r="M31" s="75">
        <f t="shared" si="4"/>
        <v>0</v>
      </c>
    </row>
    <row r="32" spans="1:13" x14ac:dyDescent="0.2">
      <c r="A32" s="99"/>
      <c r="B32" s="63"/>
      <c r="C32" s="63"/>
      <c r="D32" s="65"/>
      <c r="E32" s="6">
        <f t="shared" si="0"/>
        <v>0</v>
      </c>
      <c r="F32" s="66"/>
      <c r="G32" s="66"/>
      <c r="H32" s="67"/>
      <c r="I32" s="37">
        <f>IF(E32=0,0,IF($C$14=notice!$A$26,MIN(ROUND(('8'!D32/'8'!E32/('8'!F32+'8'!G32)*3%),2),1.8),VLOOKUP($C$14,notice!$A$27:$B$33,2,FALSE)))</f>
        <v>0</v>
      </c>
      <c r="J32" s="73">
        <f t="shared" si="1"/>
        <v>0</v>
      </c>
      <c r="K32" s="74">
        <f t="shared" si="2"/>
        <v>0</v>
      </c>
      <c r="L32" s="74">
        <f t="shared" si="3"/>
        <v>0</v>
      </c>
      <c r="M32" s="75">
        <f t="shared" si="4"/>
        <v>0</v>
      </c>
    </row>
    <row r="33" spans="1:13" x14ac:dyDescent="0.2">
      <c r="A33" s="99"/>
      <c r="B33" s="63"/>
      <c r="C33" s="63"/>
      <c r="D33" s="65"/>
      <c r="E33" s="6">
        <f t="shared" si="0"/>
        <v>0</v>
      </c>
      <c r="F33" s="66"/>
      <c r="G33" s="66"/>
      <c r="H33" s="67"/>
      <c r="I33" s="37">
        <f>IF(E33=0,0,IF($C$14=notice!$A$26,MIN(ROUND(('8'!D33/'8'!E33/('8'!F33+'8'!G33)*3%),2),1.8),VLOOKUP($C$14,notice!$A$27:$B$33,2,FALSE)))</f>
        <v>0</v>
      </c>
      <c r="J33" s="73">
        <f t="shared" si="1"/>
        <v>0</v>
      </c>
      <c r="K33" s="74">
        <f t="shared" si="2"/>
        <v>0</v>
      </c>
      <c r="L33" s="74">
        <f t="shared" si="3"/>
        <v>0</v>
      </c>
      <c r="M33" s="75">
        <f t="shared" si="4"/>
        <v>0</v>
      </c>
    </row>
    <row r="34" spans="1:13" x14ac:dyDescent="0.2">
      <c r="A34" s="99"/>
      <c r="B34" s="63"/>
      <c r="C34" s="63"/>
      <c r="D34" s="65"/>
      <c r="E34" s="6">
        <f t="shared" si="0"/>
        <v>0</v>
      </c>
      <c r="F34" s="66"/>
      <c r="G34" s="66"/>
      <c r="H34" s="67"/>
      <c r="I34" s="37">
        <f>IF(E34=0,0,IF($C$14=notice!$A$26,MIN(ROUND(('8'!D34/'8'!E34/('8'!F34+'8'!G34)*3%),2),1.8),VLOOKUP($C$14,notice!$A$27:$B$33,2,FALSE)))</f>
        <v>0</v>
      </c>
      <c r="J34" s="73">
        <f t="shared" si="1"/>
        <v>0</v>
      </c>
      <c r="K34" s="74">
        <f t="shared" si="2"/>
        <v>0</v>
      </c>
      <c r="L34" s="74">
        <f t="shared" si="3"/>
        <v>0</v>
      </c>
      <c r="M34" s="75">
        <f t="shared" si="4"/>
        <v>0</v>
      </c>
    </row>
    <row r="35" spans="1:13" x14ac:dyDescent="0.2">
      <c r="A35" s="99"/>
      <c r="B35" s="63"/>
      <c r="C35" s="63"/>
      <c r="D35" s="65"/>
      <c r="E35" s="6">
        <f t="shared" si="0"/>
        <v>0</v>
      </c>
      <c r="F35" s="66"/>
      <c r="G35" s="66"/>
      <c r="H35" s="67"/>
      <c r="I35" s="37">
        <f>IF(E35=0,0,IF($C$14=notice!$A$26,MIN(ROUND(('8'!D35/'8'!E35/('8'!F35+'8'!G35)*3%),2),1.8),VLOOKUP($C$14,notice!$A$27:$B$33,2,FALSE)))</f>
        <v>0</v>
      </c>
      <c r="J35" s="73">
        <f t="shared" si="1"/>
        <v>0</v>
      </c>
      <c r="K35" s="74">
        <f t="shared" si="2"/>
        <v>0</v>
      </c>
      <c r="L35" s="74">
        <f t="shared" si="3"/>
        <v>0</v>
      </c>
      <c r="M35" s="75">
        <f t="shared" si="4"/>
        <v>0</v>
      </c>
    </row>
    <row r="36" spans="1:13" x14ac:dyDescent="0.2">
      <c r="A36" s="99"/>
      <c r="B36" s="63"/>
      <c r="C36" s="63"/>
      <c r="D36" s="65"/>
      <c r="E36" s="6">
        <f t="shared" si="0"/>
        <v>0</v>
      </c>
      <c r="F36" s="66"/>
      <c r="G36" s="66"/>
      <c r="H36" s="67"/>
      <c r="I36" s="37">
        <f>IF(E36=0,0,IF($C$14=notice!$A$26,MIN(ROUND(('8'!D36/'8'!E36/('8'!F36+'8'!G36)*3%),2),1.8),VLOOKUP($C$14,notice!$A$27:$B$33,2,FALSE)))</f>
        <v>0</v>
      </c>
      <c r="J36" s="73">
        <f t="shared" si="1"/>
        <v>0</v>
      </c>
      <c r="K36" s="74">
        <f t="shared" si="2"/>
        <v>0</v>
      </c>
      <c r="L36" s="74">
        <f t="shared" si="3"/>
        <v>0</v>
      </c>
      <c r="M36" s="75">
        <f t="shared" si="4"/>
        <v>0</v>
      </c>
    </row>
    <row r="37" spans="1:13" x14ac:dyDescent="0.2">
      <c r="A37" s="99"/>
      <c r="B37" s="63"/>
      <c r="C37" s="63"/>
      <c r="D37" s="65"/>
      <c r="E37" s="6">
        <f t="shared" si="0"/>
        <v>0</v>
      </c>
      <c r="F37" s="66"/>
      <c r="G37" s="66"/>
      <c r="H37" s="67"/>
      <c r="I37" s="37">
        <f>IF(E37=0,0,IF($C$14=notice!$A$26,MIN(ROUND(('8'!D37/'8'!E37/('8'!F37+'8'!G37)*3%),2),1.8),VLOOKUP($C$14,notice!$A$27:$B$33,2,FALSE)))</f>
        <v>0</v>
      </c>
      <c r="J37" s="73">
        <f t="shared" si="1"/>
        <v>0</v>
      </c>
      <c r="K37" s="74">
        <f t="shared" si="2"/>
        <v>0</v>
      </c>
      <c r="L37" s="74">
        <f t="shared" si="3"/>
        <v>0</v>
      </c>
      <c r="M37" s="75">
        <f t="shared" si="4"/>
        <v>0</v>
      </c>
    </row>
    <row r="38" spans="1:13" x14ac:dyDescent="0.2">
      <c r="A38" s="99"/>
      <c r="B38" s="63"/>
      <c r="C38" s="63"/>
      <c r="D38" s="65"/>
      <c r="E38" s="6">
        <f t="shared" si="0"/>
        <v>0</v>
      </c>
      <c r="F38" s="66"/>
      <c r="G38" s="66"/>
      <c r="H38" s="67"/>
      <c r="I38" s="37">
        <f>IF(E38=0,0,IF($C$14=notice!$A$26,MIN(ROUND(('8'!D38/'8'!E38/('8'!F38+'8'!G38)*3%),2),1.8),VLOOKUP($C$14,notice!$A$27:$B$33,2,FALSE)))</f>
        <v>0</v>
      </c>
      <c r="J38" s="73">
        <f t="shared" si="1"/>
        <v>0</v>
      </c>
      <c r="K38" s="74">
        <f t="shared" si="2"/>
        <v>0</v>
      </c>
      <c r="L38" s="74">
        <f t="shared" si="3"/>
        <v>0</v>
      </c>
      <c r="M38" s="75">
        <f t="shared" si="4"/>
        <v>0</v>
      </c>
    </row>
    <row r="39" spans="1:13" x14ac:dyDescent="0.2">
      <c r="A39" s="99"/>
      <c r="B39" s="63"/>
      <c r="C39" s="63"/>
      <c r="D39" s="65"/>
      <c r="E39" s="6">
        <f t="shared" si="0"/>
        <v>0</v>
      </c>
      <c r="F39" s="66"/>
      <c r="G39" s="66"/>
      <c r="H39" s="67"/>
      <c r="I39" s="37">
        <f>IF(E39=0,0,IF($C$14=notice!$A$26,MIN(ROUND(('8'!D39/'8'!E39/('8'!F39+'8'!G39)*3%),2),1.8),VLOOKUP($C$14,notice!$A$27:$B$33,2,FALSE)))</f>
        <v>0</v>
      </c>
      <c r="J39" s="73">
        <f t="shared" si="1"/>
        <v>0</v>
      </c>
      <c r="K39" s="74">
        <f t="shared" si="2"/>
        <v>0</v>
      </c>
      <c r="L39" s="74">
        <f t="shared" si="3"/>
        <v>0</v>
      </c>
      <c r="M39" s="75">
        <f t="shared" si="4"/>
        <v>0</v>
      </c>
    </row>
    <row r="40" spans="1:13" x14ac:dyDescent="0.2">
      <c r="A40" s="99"/>
      <c r="B40" s="63"/>
      <c r="C40" s="63"/>
      <c r="D40" s="65"/>
      <c r="E40" s="6">
        <f t="shared" si="0"/>
        <v>0</v>
      </c>
      <c r="F40" s="66"/>
      <c r="G40" s="66"/>
      <c r="H40" s="67"/>
      <c r="I40" s="37">
        <f>IF(E40=0,0,IF($C$14=notice!$A$26,MIN(ROUND(('8'!D40/'8'!E40/('8'!F40+'8'!G40)*3%),2),1.8),VLOOKUP($C$14,notice!$A$27:$B$33,2,FALSE)))</f>
        <v>0</v>
      </c>
      <c r="J40" s="73">
        <f t="shared" si="1"/>
        <v>0</v>
      </c>
      <c r="K40" s="74">
        <f t="shared" si="2"/>
        <v>0</v>
      </c>
      <c r="L40" s="74">
        <f t="shared" si="3"/>
        <v>0</v>
      </c>
      <c r="M40" s="75">
        <f t="shared" si="4"/>
        <v>0</v>
      </c>
    </row>
    <row r="41" spans="1:13" x14ac:dyDescent="0.2">
      <c r="A41" s="99"/>
      <c r="B41" s="63"/>
      <c r="C41" s="63"/>
      <c r="D41" s="65"/>
      <c r="E41" s="6">
        <f t="shared" si="0"/>
        <v>0</v>
      </c>
      <c r="F41" s="66"/>
      <c r="G41" s="66"/>
      <c r="H41" s="67"/>
      <c r="I41" s="37">
        <f>IF(E41=0,0,IF($C$14=notice!$A$26,MIN(ROUND(('8'!D41/'8'!E41/('8'!F41+'8'!G41)*3%),2),1.8),VLOOKUP($C$14,notice!$A$27:$B$33,2,FALSE)))</f>
        <v>0</v>
      </c>
      <c r="J41" s="73">
        <f t="shared" si="1"/>
        <v>0</v>
      </c>
      <c r="K41" s="74">
        <f t="shared" si="2"/>
        <v>0</v>
      </c>
      <c r="L41" s="74">
        <f t="shared" si="3"/>
        <v>0</v>
      </c>
      <c r="M41" s="75">
        <f t="shared" si="4"/>
        <v>0</v>
      </c>
    </row>
    <row r="42" spans="1:13" x14ac:dyDescent="0.2">
      <c r="A42" s="99"/>
      <c r="B42" s="63"/>
      <c r="C42" s="63"/>
      <c r="D42" s="65"/>
      <c r="E42" s="6">
        <f t="shared" si="0"/>
        <v>0</v>
      </c>
      <c r="F42" s="66"/>
      <c r="G42" s="66"/>
      <c r="H42" s="67"/>
      <c r="I42" s="37">
        <f>IF(E42=0,0,IF($C$14=notice!$A$26,MIN(ROUND(('8'!D42/'8'!E42/('8'!F42+'8'!G42)*3%),2),1.8),VLOOKUP($C$14,notice!$A$27:$B$33,2,FALSE)))</f>
        <v>0</v>
      </c>
      <c r="J42" s="73">
        <f t="shared" si="1"/>
        <v>0</v>
      </c>
      <c r="K42" s="74">
        <f t="shared" si="2"/>
        <v>0</v>
      </c>
      <c r="L42" s="74">
        <f t="shared" si="3"/>
        <v>0</v>
      </c>
      <c r="M42" s="75">
        <f t="shared" si="4"/>
        <v>0</v>
      </c>
    </row>
    <row r="43" spans="1:13" x14ac:dyDescent="0.2">
      <c r="A43" s="99"/>
      <c r="B43" s="63"/>
      <c r="C43" s="63"/>
      <c r="D43" s="65"/>
      <c r="E43" s="6">
        <f t="shared" si="0"/>
        <v>0</v>
      </c>
      <c r="F43" s="66"/>
      <c r="G43" s="66"/>
      <c r="H43" s="67"/>
      <c r="I43" s="37">
        <f>IF(E43=0,0,IF($C$14=notice!$A$26,MIN(ROUND(('8'!D43/'8'!E43/('8'!F43+'8'!G43)*3%),2),1.8),VLOOKUP($C$14,notice!$A$27:$B$33,2,FALSE)))</f>
        <v>0</v>
      </c>
      <c r="J43" s="73">
        <f t="shared" si="1"/>
        <v>0</v>
      </c>
      <c r="K43" s="74">
        <f t="shared" si="2"/>
        <v>0</v>
      </c>
      <c r="L43" s="74">
        <f t="shared" si="3"/>
        <v>0</v>
      </c>
      <c r="M43" s="75">
        <f t="shared" si="4"/>
        <v>0</v>
      </c>
    </row>
    <row r="44" spans="1:13" x14ac:dyDescent="0.2">
      <c r="A44" s="99"/>
      <c r="B44" s="63"/>
      <c r="C44" s="63"/>
      <c r="D44" s="65"/>
      <c r="E44" s="6">
        <f t="shared" si="0"/>
        <v>0</v>
      </c>
      <c r="F44" s="66"/>
      <c r="G44" s="66"/>
      <c r="H44" s="67"/>
      <c r="I44" s="37">
        <f>IF(E44=0,0,IF($C$14=notice!$A$26,MIN(ROUND(('8'!D44/'8'!E44/('8'!F44+'8'!G44)*3%),2),1.8),VLOOKUP($C$14,notice!$A$27:$B$33,2,FALSE)))</f>
        <v>0</v>
      </c>
      <c r="J44" s="73">
        <f t="shared" si="1"/>
        <v>0</v>
      </c>
      <c r="K44" s="74">
        <f t="shared" si="2"/>
        <v>0</v>
      </c>
      <c r="L44" s="74">
        <f t="shared" si="3"/>
        <v>0</v>
      </c>
      <c r="M44" s="75">
        <f t="shared" si="4"/>
        <v>0</v>
      </c>
    </row>
    <row r="45" spans="1:13" x14ac:dyDescent="0.2">
      <c r="A45" s="99"/>
      <c r="B45" s="63"/>
      <c r="C45" s="63"/>
      <c r="D45" s="65"/>
      <c r="E45" s="6">
        <f t="shared" si="0"/>
        <v>0</v>
      </c>
      <c r="F45" s="66"/>
      <c r="G45" s="66"/>
      <c r="H45" s="67"/>
      <c r="I45" s="37">
        <f>IF(E45=0,0,IF($C$14=notice!$A$26,MIN(ROUND(('8'!D45/'8'!E45/('8'!F45+'8'!G45)*3%),2),1.8),VLOOKUP($C$14,notice!$A$27:$B$33,2,FALSE)))</f>
        <v>0</v>
      </c>
      <c r="J45" s="73">
        <f t="shared" si="1"/>
        <v>0</v>
      </c>
      <c r="K45" s="74">
        <f t="shared" si="2"/>
        <v>0</v>
      </c>
      <c r="L45" s="74">
        <f t="shared" si="3"/>
        <v>0</v>
      </c>
      <c r="M45" s="75">
        <f t="shared" si="4"/>
        <v>0</v>
      </c>
    </row>
    <row r="46" spans="1:13" x14ac:dyDescent="0.2">
      <c r="A46" s="99"/>
      <c r="B46" s="63"/>
      <c r="C46" s="63"/>
      <c r="D46" s="65"/>
      <c r="E46" s="6">
        <f t="shared" si="0"/>
        <v>0</v>
      </c>
      <c r="F46" s="66"/>
      <c r="G46" s="66"/>
      <c r="H46" s="67"/>
      <c r="I46" s="37">
        <f>IF(E46=0,0,IF($C$14=notice!$A$26,MIN(ROUND(('8'!D46/'8'!E46/('8'!F46+'8'!G46)*3%),2),1.8),VLOOKUP($C$14,notice!$A$27:$B$33,2,FALSE)))</f>
        <v>0</v>
      </c>
      <c r="J46" s="73">
        <f t="shared" si="1"/>
        <v>0</v>
      </c>
      <c r="K46" s="74">
        <f t="shared" si="2"/>
        <v>0</v>
      </c>
      <c r="L46" s="74">
        <f t="shared" si="3"/>
        <v>0</v>
      </c>
      <c r="M46" s="75">
        <f t="shared" si="4"/>
        <v>0</v>
      </c>
    </row>
    <row r="47" spans="1:13" ht="12.75" thickBot="1" x14ac:dyDescent="0.25">
      <c r="A47" s="99"/>
      <c r="B47" s="63"/>
      <c r="C47" s="63"/>
      <c r="D47" s="65"/>
      <c r="E47" s="6">
        <f t="shared" si="0"/>
        <v>0</v>
      </c>
      <c r="F47" s="66"/>
      <c r="G47" s="66"/>
      <c r="H47" s="67"/>
      <c r="I47" s="37">
        <f>IF(E47=0,0,IF($C$14=notice!$A$26,MIN(ROUND(('8'!D47/'8'!E47/('8'!F47+'8'!G47)*3%),2),1.8),VLOOKUP($C$14,notice!$A$27:$B$33,2,FALSE)))</f>
        <v>0</v>
      </c>
      <c r="J47" s="73">
        <f t="shared" si="1"/>
        <v>0</v>
      </c>
      <c r="K47" s="74">
        <f t="shared" si="2"/>
        <v>0</v>
      </c>
      <c r="L47" s="74">
        <f t="shared" si="3"/>
        <v>0</v>
      </c>
      <c r="M47" s="75">
        <f t="shared" si="4"/>
        <v>0</v>
      </c>
    </row>
    <row r="48" spans="1:13" ht="19.5" thickBot="1" x14ac:dyDescent="0.35">
      <c r="B48" s="108" t="s">
        <v>11</v>
      </c>
      <c r="C48" s="111"/>
      <c r="D48" s="110"/>
      <c r="E48" s="14">
        <f>SUM(E19:E47)</f>
        <v>0</v>
      </c>
      <c r="F48" s="14">
        <f t="shared" ref="F48" si="5">SUM(F19:F47)</f>
        <v>0</v>
      </c>
      <c r="G48" s="14">
        <f>SUM(G19:G47)</f>
        <v>0</v>
      </c>
      <c r="H48" s="19"/>
      <c r="I48" s="19"/>
      <c r="J48" s="14">
        <f>SUM(J19:J47)</f>
        <v>0</v>
      </c>
      <c r="K48" s="35">
        <f>SUM(K19:K47)</f>
        <v>0</v>
      </c>
      <c r="L48" s="35">
        <f>SUM(L19:L47)</f>
        <v>0</v>
      </c>
      <c r="M48" s="35">
        <f>SUM(M19:M47)</f>
        <v>0</v>
      </c>
    </row>
    <row r="49" spans="2:13" ht="15.75" thickBot="1" x14ac:dyDescent="0.25">
      <c r="B49" s="108" t="s">
        <v>47</v>
      </c>
      <c r="C49" s="109"/>
      <c r="D49" s="109"/>
      <c r="E49" s="110"/>
      <c r="F49" s="148">
        <f>F48+G48</f>
        <v>0</v>
      </c>
      <c r="G49" s="110"/>
      <c r="H49" s="15"/>
      <c r="I49" s="15"/>
      <c r="J49" s="18"/>
      <c r="K49" s="17"/>
    </row>
    <row r="50" spans="2:13" ht="15.75" customHeight="1" thickBot="1" x14ac:dyDescent="0.35">
      <c r="B50" s="100">
        <f>C7</f>
        <v>0</v>
      </c>
      <c r="C50" s="10"/>
      <c r="D50" s="10"/>
      <c r="E50" s="10"/>
      <c r="F50" s="146" t="s">
        <v>96</v>
      </c>
      <c r="G50" s="147"/>
      <c r="H50" s="143"/>
      <c r="I50" s="143"/>
      <c r="J50" s="143"/>
      <c r="K50" s="76">
        <f>K48</f>
        <v>0</v>
      </c>
      <c r="M50" s="88" t="str">
        <f>M1</f>
        <v>Annexe  2-1</v>
      </c>
    </row>
    <row r="51" spans="2:13" ht="33.75" customHeight="1" thickBot="1" x14ac:dyDescent="0.35">
      <c r="B51" s="100">
        <f>C14</f>
        <v>0</v>
      </c>
      <c r="C51" s="10"/>
      <c r="D51" s="10"/>
      <c r="E51" s="10"/>
      <c r="F51" s="142" t="s">
        <v>97</v>
      </c>
      <c r="G51" s="143"/>
      <c r="H51" s="143"/>
      <c r="I51" s="143"/>
      <c r="J51" s="143"/>
      <c r="K51" s="76">
        <f>L48</f>
        <v>0</v>
      </c>
    </row>
    <row r="52" spans="2:13" ht="34.5" customHeight="1" thickBot="1" x14ac:dyDescent="0.4">
      <c r="B52" s="100">
        <f>C10</f>
        <v>0</v>
      </c>
      <c r="C52" s="10"/>
      <c r="D52" s="10"/>
      <c r="E52" s="10"/>
      <c r="F52" s="144" t="s">
        <v>134</v>
      </c>
      <c r="G52" s="145"/>
      <c r="H52" s="145"/>
      <c r="I52" s="145"/>
      <c r="J52" s="145"/>
      <c r="K52" s="77">
        <f>K50+K51</f>
        <v>0</v>
      </c>
    </row>
  </sheetData>
  <sheetProtection algorithmName="SHA-512" hashValue="GNmyeUsK3cy8HhTg9AQNELLENVVdEWllH0WJs2nrwPr3dhgnQ9Av7kC4Dlk6qkoblNLcMXnpVcIsfy68v1hT2w==" saltValue="ZK6PMF3cp6E71A27AvNoBg==" spinCount="100000" sheet="1" objects="1" scenarios="1"/>
  <mergeCells count="56">
    <mergeCell ref="M17:M18"/>
    <mergeCell ref="F51:J51"/>
    <mergeCell ref="F52:J52"/>
    <mergeCell ref="K7:L7"/>
    <mergeCell ref="K8:K9"/>
    <mergeCell ref="L8:L9"/>
    <mergeCell ref="I17:I18"/>
    <mergeCell ref="K14:K15"/>
    <mergeCell ref="K10:K11"/>
    <mergeCell ref="L17:L18"/>
    <mergeCell ref="F50:J50"/>
    <mergeCell ref="L10:L11"/>
    <mergeCell ref="F17:F18"/>
    <mergeCell ref="G17:G18"/>
    <mergeCell ref="H17:H18"/>
    <mergeCell ref="J17:J18"/>
    <mergeCell ref="A10:B10"/>
    <mergeCell ref="C10:F10"/>
    <mergeCell ref="H10:I11"/>
    <mergeCell ref="A8:B8"/>
    <mergeCell ref="C8:F8"/>
    <mergeCell ref="H8:I8"/>
    <mergeCell ref="A9:B9"/>
    <mergeCell ref="C9:F9"/>
    <mergeCell ref="H9:I9"/>
    <mergeCell ref="K17:K18"/>
    <mergeCell ref="B48:D48"/>
    <mergeCell ref="A12:B12"/>
    <mergeCell ref="A13:B13"/>
    <mergeCell ref="C13:F13"/>
    <mergeCell ref="K12:K13"/>
    <mergeCell ref="E17:E18"/>
    <mergeCell ref="A15:B15"/>
    <mergeCell ref="B49:E49"/>
    <mergeCell ref="F49:G49"/>
    <mergeCell ref="A14:B14"/>
    <mergeCell ref="C14:F14"/>
    <mergeCell ref="C15:F15"/>
    <mergeCell ref="B17:C17"/>
    <mergeCell ref="D17:D18"/>
    <mergeCell ref="C1:H1"/>
    <mergeCell ref="M8:M9"/>
    <mergeCell ref="M10:M11"/>
    <mergeCell ref="M12:M13"/>
    <mergeCell ref="M14:M15"/>
    <mergeCell ref="L14:L15"/>
    <mergeCell ref="L12:L13"/>
    <mergeCell ref="C12:F12"/>
    <mergeCell ref="H12:I13"/>
    <mergeCell ref="B3:J3"/>
    <mergeCell ref="A4:J4"/>
    <mergeCell ref="A5:J5"/>
    <mergeCell ref="B2:J2"/>
    <mergeCell ref="A7:B7"/>
    <mergeCell ref="C7:F7"/>
    <mergeCell ref="H7:I7"/>
  </mergeCells>
  <phoneticPr fontId="44" type="noConversion"/>
  <pageMargins left="0.70866141732283472" right="0.70866141732283472" top="0.15748031496062992" bottom="0.15748031496062992"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xWindow="565" yWindow="495" count="2">
        <x14:dataValidation type="list" errorStyle="warning" showInputMessage="1" showErrorMessage="1" errorTitle="incomplet" error="obligatoire" promptTitle="classement" prompt="sélectionnez votre classement" xr:uid="{00000000-0002-0000-0800-000000000000}">
          <x14:formula1>
            <xm:f>notice!$A$26:$A$33</xm:f>
          </x14:formula1>
          <xm:sqref>C14:F14</xm:sqref>
        </x14:dataValidation>
        <x14:dataValidation type="list" allowBlank="1" showInputMessage="1" showErrorMessage="1" xr:uid="{00000000-0002-0000-0800-000001000000}">
          <x14:formula1>
            <xm:f>notice!$A$43:$A$46</xm:f>
          </x14:formula1>
          <xm:sqref>H19:H47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12</vt:i4>
      </vt:variant>
    </vt:vector>
  </HeadingPairs>
  <TitlesOfParts>
    <vt:vector size="24" baseType="lpstr">
      <vt:lpstr>notice</vt:lpstr>
      <vt:lpstr>hébergement n°1</vt:lpstr>
      <vt:lpstr>2</vt:lpstr>
      <vt:lpstr>3</vt:lpstr>
      <vt:lpstr>4</vt:lpstr>
      <vt:lpstr>5</vt:lpstr>
      <vt:lpstr>6</vt:lpstr>
      <vt:lpstr>7</vt:lpstr>
      <vt:lpstr>8</vt:lpstr>
      <vt:lpstr>9</vt:lpstr>
      <vt:lpstr>10</vt:lpstr>
      <vt:lpstr>récapitulatif</vt:lpstr>
      <vt:lpstr>'10'!hébergement</vt:lpstr>
      <vt:lpstr>'2'!hébergement</vt:lpstr>
      <vt:lpstr>'3'!hébergement</vt:lpstr>
      <vt:lpstr>'4'!hébergement</vt:lpstr>
      <vt:lpstr>'5'!hébergement</vt:lpstr>
      <vt:lpstr>'6'!hébergement</vt:lpstr>
      <vt:lpstr>'7'!hébergement</vt:lpstr>
      <vt:lpstr>'8'!hébergement</vt:lpstr>
      <vt:lpstr>'9'!hébergement</vt:lpstr>
      <vt:lpstr>'hébergement n°1'!hébergement</vt:lpstr>
      <vt:lpstr>hébergement</vt:lpstr>
      <vt:lpstr>'hébergement n°1'!Zone_d_impression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2019-11-22T16:45:49Z</dcterms:modified>
</cp:coreProperties>
</file>